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450" windowHeight="9120" activeTab="0"/>
  </bookViews>
  <sheets>
    <sheet name="報名表" sheetId="1" r:id="rId1"/>
    <sheet name="執行用" sheetId="2" r:id="rId2"/>
    <sheet name="保險用" sheetId="3" r:id="rId3"/>
    <sheet name="裝備領用表" sheetId="4" r:id="rId4"/>
  </sheets>
  <definedNames>
    <definedName name="_xlnm.Print_Area" localSheetId="1">'執行用'!$A$1:$O$55</definedName>
    <definedName name="_xlnm.Print_Area" localSheetId="0">'報名表'!$A$1:$P$39</definedName>
    <definedName name="Z_50F48D12_0F90_4408_8C6B_FC0122A672E7_.wvu.PrintArea" localSheetId="1" hidden="1">'執行用'!$A$1:$N$45</definedName>
    <definedName name="Z_50F48D12_0F90_4408_8C6B_FC0122A672E7_.wvu.PrintArea" localSheetId="0" hidden="1">'報名表'!$A$1:$P$39</definedName>
    <definedName name="Z_BFEF2AFB_7AEE_411C_8855_ED4399722489_.wvu.PrintArea" localSheetId="1" hidden="1">'執行用'!$A$1:$N$45</definedName>
    <definedName name="Z_BFEF2AFB_7AEE_411C_8855_ED4399722489_.wvu.PrintArea" localSheetId="0" hidden="1">'報名表'!$A$1:$P$39</definedName>
  </definedNames>
  <calcPr fullCalcOnLoad="1"/>
</workbook>
</file>

<file path=xl/sharedStrings.xml><?xml version="1.0" encoding="utf-8"?>
<sst xmlns="http://schemas.openxmlformats.org/spreadsheetml/2006/main" count="291" uniqueCount="267">
  <si>
    <t xml:space="preserve">三、我認同戶外活動為一具有風險性之活動，可能導致身體及心理受傷、癱瘓、死亡或者導致個人財產損失及第三者傷害。我了解在戶外野地活動總是隱藏著危險的可能性。                                                                                                                                                        </t>
  </si>
  <si>
    <t xml:space="preserve">五、基於個資法規定，在本次活動中所拍攝之照、影片，版權屬於本人及台灣戶外探索股份有限公司共同所有，雙方同意可在合法原則下各自運用。                       </t>
  </si>
  <si>
    <t xml:space="preserve">六、我己充分閱讀瞭解上述事項，同意上述之所有條約。      </t>
  </si>
  <si>
    <t xml:space="preserve">四、戶外活動強調成員彼此相互合作與團隊運作，並在活動領隊及幹部指導下進行。倘若不遵守領隊指導與規範因自己的疏忽、擅自行動、裝備使用不當或者不可抗拒之因素而發生危險意外，本人及法定監護人將不對台灣戶外探索學校、台灣戶外探索股份有限公司及活動相關領隊與工作人員提出訴訟及求償理賠要求。                                                                   </t>
  </si>
  <si>
    <t xml:space="preserve">二、本活動期間所有學員將投保200萬意外險及20萬醫療險。本活動之保險僅能彌補個人身體之意外傷害所造成的損失，不包含個人延伸其他之財產損失、精神損失及他人的身體財產損失。                                                                                                                                                                          </t>
  </si>
  <si>
    <t xml:space="preserve">一、 本人了解參與活動期間，將有活動指導員在需要的時候隨時提供協助，其中至少包括一位救護技術員(EMT1)或受過相關急救課程教練隨行，並隨時協助活動的安全。所有活動進行時，台灣戶外探索學校均提供必要的安全裝備及器材設施，包括安全頭盔、救生衣、溯溪鞋、防寒衣等。另外活動領隊均配備有緊急醫藥箱、無線電或行動電話，以因應任何可能發生的意外事件。                                                                                                                                                       </t>
  </si>
  <si>
    <t>參加者簽名</t>
  </si>
  <si>
    <t>台灣戶外探索股份有限公司</t>
  </si>
  <si>
    <t>領用日期</t>
  </si>
  <si>
    <t>領用人</t>
  </si>
  <si>
    <t>點交人</t>
  </si>
  <si>
    <t>繳回日期</t>
  </si>
  <si>
    <t>繳回人</t>
  </si>
  <si>
    <t>點收人</t>
  </si>
  <si>
    <r>
      <t>救生衣</t>
    </r>
    <r>
      <rPr>
        <b/>
        <sz val="12"/>
        <rFont val="Times New Roman"/>
        <family val="1"/>
      </rPr>
      <t>(T)</t>
    </r>
  </si>
  <si>
    <t>防寒衣 ( T )</t>
  </si>
  <si>
    <t>溯溪鞋(T)</t>
  </si>
  <si>
    <t>尺寸(庫存)</t>
  </si>
  <si>
    <t>清點</t>
  </si>
  <si>
    <t>Kids M(3)</t>
  </si>
  <si>
    <r>
      <t xml:space="preserve">KID綠 120 </t>
    </r>
    <r>
      <rPr>
        <sz val="12"/>
        <rFont val="新細明體"/>
        <family val="1"/>
      </rPr>
      <t>(</t>
    </r>
    <r>
      <rPr>
        <sz val="12"/>
        <rFont val="新細明體"/>
        <family val="1"/>
      </rPr>
      <t>4</t>
    </r>
    <r>
      <rPr>
        <sz val="12"/>
        <rFont val="新細明體"/>
        <family val="1"/>
      </rPr>
      <t>)</t>
    </r>
  </si>
  <si>
    <t>17 (1)</t>
  </si>
  <si>
    <t>Kids L(2)</t>
  </si>
  <si>
    <r>
      <t xml:space="preserve">KID黃 130 </t>
    </r>
    <r>
      <rPr>
        <sz val="12"/>
        <rFont val="新細明體"/>
        <family val="1"/>
      </rPr>
      <t>(</t>
    </r>
    <r>
      <rPr>
        <sz val="12"/>
        <rFont val="新細明體"/>
        <family val="1"/>
      </rPr>
      <t>4</t>
    </r>
    <r>
      <rPr>
        <sz val="12"/>
        <rFont val="新細明體"/>
        <family val="1"/>
      </rPr>
      <t>)</t>
    </r>
  </si>
  <si>
    <t>18 (1)</t>
  </si>
  <si>
    <t>S(T19)</t>
  </si>
  <si>
    <r>
      <t xml:space="preserve">KID紅 140 </t>
    </r>
    <r>
      <rPr>
        <sz val="12"/>
        <rFont val="新細明體"/>
        <family val="1"/>
      </rPr>
      <t>(</t>
    </r>
    <r>
      <rPr>
        <sz val="12"/>
        <rFont val="新細明體"/>
        <family val="1"/>
      </rPr>
      <t>4</t>
    </r>
    <r>
      <rPr>
        <sz val="12"/>
        <rFont val="新細明體"/>
        <family val="1"/>
      </rPr>
      <t>)</t>
    </r>
  </si>
  <si>
    <t>19 (3)</t>
  </si>
  <si>
    <t>M(T19)</t>
  </si>
  <si>
    <t>XS (9)</t>
  </si>
  <si>
    <t>20 (3)</t>
  </si>
  <si>
    <t>L(T16)</t>
  </si>
  <si>
    <t>S (20)</t>
  </si>
  <si>
    <t>21 (3)</t>
  </si>
  <si>
    <t>XL(T7)</t>
  </si>
  <si>
    <r>
      <t>M</t>
    </r>
    <r>
      <rPr>
        <sz val="12"/>
        <rFont val="新細明體"/>
        <family val="1"/>
      </rPr>
      <t xml:space="preserve"> (16)</t>
    </r>
  </si>
  <si>
    <t>22 (4)</t>
  </si>
  <si>
    <t>L (14)</t>
  </si>
  <si>
    <t>23 (9)</t>
  </si>
  <si>
    <t>XL (9)</t>
  </si>
  <si>
    <t>24 (12)</t>
  </si>
  <si>
    <t>25 (15)</t>
  </si>
  <si>
    <t>26 (17)</t>
  </si>
  <si>
    <t>27 (13)</t>
  </si>
  <si>
    <r>
      <t>鉤環</t>
    </r>
    <r>
      <rPr>
        <b/>
        <sz val="12"/>
        <rFont val="Times New Roman"/>
        <family val="1"/>
      </rPr>
      <t>(C.T)</t>
    </r>
  </si>
  <si>
    <t>28 (10)</t>
  </si>
  <si>
    <r>
      <t>繩索</t>
    </r>
    <r>
      <rPr>
        <b/>
        <sz val="12"/>
        <rFont val="Times New Roman"/>
        <family val="1"/>
      </rPr>
      <t>(C.T)</t>
    </r>
  </si>
  <si>
    <t>29 (10)</t>
  </si>
  <si>
    <t>30 (4)</t>
  </si>
  <si>
    <t>上昇器( C )</t>
  </si>
  <si>
    <t>護脛（T )</t>
  </si>
  <si>
    <t>滑輪(C2)</t>
  </si>
  <si>
    <t>S(8)</t>
  </si>
  <si>
    <t>JUMA(C3)</t>
  </si>
  <si>
    <r>
      <t>L</t>
    </r>
    <r>
      <rPr>
        <sz val="12"/>
        <rFont val="新細明體"/>
        <family val="1"/>
      </rPr>
      <t>(33)</t>
    </r>
  </si>
  <si>
    <r>
      <t>溯溪吊帶</t>
    </r>
    <r>
      <rPr>
        <b/>
        <sz val="12"/>
        <rFont val="Times New Roman"/>
        <family val="1"/>
      </rPr>
      <t>(C.T)</t>
    </r>
  </si>
  <si>
    <r>
      <t>M(1)、X</t>
    </r>
    <r>
      <rPr>
        <sz val="12"/>
        <rFont val="新細明體"/>
        <family val="1"/>
      </rPr>
      <t>L(</t>
    </r>
    <r>
      <rPr>
        <sz val="12"/>
        <rFont val="新細明體"/>
        <family val="1"/>
      </rPr>
      <t>1</t>
    </r>
    <r>
      <rPr>
        <sz val="12"/>
        <rFont val="新細明體"/>
        <family val="1"/>
      </rPr>
      <t>)</t>
    </r>
  </si>
  <si>
    <r>
      <t xml:space="preserve">單一尺寸 </t>
    </r>
    <r>
      <rPr>
        <sz val="12"/>
        <rFont val="Times New Roman"/>
        <family val="1"/>
      </rPr>
      <t>(60)</t>
    </r>
  </si>
  <si>
    <t>岩槌( T )</t>
  </si>
  <si>
    <t>確保器( C )</t>
  </si>
  <si>
    <t>ATC(C7)</t>
  </si>
  <si>
    <t>GRIGRI(C5)</t>
  </si>
  <si>
    <r>
      <t>8</t>
    </r>
    <r>
      <rPr>
        <sz val="12"/>
        <rFont val="新細明體"/>
        <family val="1"/>
      </rPr>
      <t>字環</t>
    </r>
    <r>
      <rPr>
        <sz val="12"/>
        <rFont val="Times New Roman"/>
        <family val="1"/>
      </rPr>
      <t>(C4)</t>
    </r>
  </si>
  <si>
    <t>鍋具(鍋,蓋,瓢,夾)</t>
  </si>
  <si>
    <r>
      <t>碗筷(</t>
    </r>
    <r>
      <rPr>
        <sz val="12"/>
        <rFont val="新細明體"/>
        <family val="1"/>
      </rPr>
      <t>50)</t>
    </r>
  </si>
  <si>
    <r>
      <t>瓦斯爐頭(T</t>
    </r>
    <r>
      <rPr>
        <sz val="12"/>
        <rFont val="新細明體"/>
        <family val="1"/>
      </rPr>
      <t>6</t>
    </r>
    <r>
      <rPr>
        <sz val="12"/>
        <rFont val="新細明體"/>
        <family val="1"/>
      </rPr>
      <t>)</t>
    </r>
  </si>
  <si>
    <r>
      <t>防水背包(黑</t>
    </r>
    <r>
      <rPr>
        <sz val="12"/>
        <rFont val="新細明體"/>
        <family val="1"/>
      </rPr>
      <t>1大藍3小藍2</t>
    </r>
    <r>
      <rPr>
        <sz val="12"/>
        <rFont val="新細明體"/>
        <family val="1"/>
      </rPr>
      <t>)</t>
    </r>
  </si>
  <si>
    <t>備註</t>
  </si>
  <si>
    <t>活動名稱與日期</t>
  </si>
  <si>
    <t>活動人數</t>
  </si>
  <si>
    <r>
      <t>浮</t>
    </r>
    <r>
      <rPr>
        <sz val="12"/>
        <rFont val="新細明體"/>
        <family val="1"/>
      </rPr>
      <t>水繩1</t>
    </r>
    <r>
      <rPr>
        <sz val="12"/>
        <rFont val="新細明體"/>
        <family val="1"/>
      </rPr>
      <t>0-20M (6)</t>
    </r>
  </si>
  <si>
    <r>
      <t>短主繩</t>
    </r>
    <r>
      <rPr>
        <sz val="12"/>
        <rFont val="Times New Roman"/>
        <family val="1"/>
      </rPr>
      <t>1-5M (30)</t>
    </r>
  </si>
  <si>
    <r>
      <t>長扁帶</t>
    </r>
    <r>
      <rPr>
        <sz val="12"/>
        <rFont val="Times New Roman"/>
        <family val="1"/>
      </rPr>
      <t>10-30M (2)</t>
    </r>
  </si>
  <si>
    <r>
      <t xml:space="preserve">短扁帶、環 </t>
    </r>
    <r>
      <rPr>
        <sz val="12"/>
        <rFont val="新細明體"/>
        <family val="1"/>
      </rPr>
      <t>(8)</t>
    </r>
  </si>
  <si>
    <r>
      <t xml:space="preserve">普魯士繩 </t>
    </r>
    <r>
      <rPr>
        <sz val="12"/>
        <rFont val="新細明體"/>
        <family val="1"/>
      </rPr>
      <t>(10)</t>
    </r>
  </si>
  <si>
    <r>
      <t>繩鏈</t>
    </r>
    <r>
      <rPr>
        <sz val="12"/>
        <rFont val="新細明體"/>
        <family val="1"/>
      </rPr>
      <t xml:space="preserve"> </t>
    </r>
    <r>
      <rPr>
        <sz val="12"/>
        <rFont val="新細明體"/>
        <family val="1"/>
      </rPr>
      <t>(</t>
    </r>
    <r>
      <rPr>
        <sz val="12"/>
        <rFont val="新細明體"/>
        <family val="1"/>
      </rPr>
      <t>2</t>
    </r>
    <r>
      <rPr>
        <sz val="12"/>
        <rFont val="新細明體"/>
        <family val="1"/>
      </rPr>
      <t>)</t>
    </r>
  </si>
  <si>
    <t>其他繩類</t>
  </si>
  <si>
    <r>
      <t xml:space="preserve">溯溪裝備領用表 </t>
    </r>
    <r>
      <rPr>
        <sz val="12"/>
        <rFont val="新細明體"/>
        <family val="1"/>
      </rPr>
      <t>(最後更新：201</t>
    </r>
    <r>
      <rPr>
        <sz val="12"/>
        <rFont val="新細明體"/>
        <family val="1"/>
      </rPr>
      <t>4/5/27</t>
    </r>
    <r>
      <rPr>
        <sz val="12"/>
        <rFont val="新細明體"/>
        <family val="1"/>
      </rPr>
      <t>)</t>
    </r>
  </si>
  <si>
    <t>數量(+備用)</t>
  </si>
  <si>
    <t>其他 ( T )</t>
  </si>
  <si>
    <t>數位相機 (6)</t>
  </si>
  <si>
    <r>
      <t>溯溪手套</t>
    </r>
    <r>
      <rPr>
        <sz val="12"/>
        <rFont val="新細明體"/>
        <family val="1"/>
      </rPr>
      <t xml:space="preserve"> </t>
    </r>
    <r>
      <rPr>
        <sz val="12"/>
        <rFont val="新細明體"/>
        <family val="1"/>
      </rPr>
      <t>(</t>
    </r>
    <r>
      <rPr>
        <sz val="12"/>
        <rFont val="新細明體"/>
        <family val="1"/>
      </rPr>
      <t>80)</t>
    </r>
  </si>
  <si>
    <r>
      <t>醫藥箱</t>
    </r>
    <r>
      <rPr>
        <sz val="12"/>
        <rFont val="新細明體"/>
        <family val="1"/>
      </rPr>
      <t xml:space="preserve"> </t>
    </r>
    <r>
      <rPr>
        <sz val="12"/>
        <rFont val="新細明體"/>
        <family val="1"/>
      </rPr>
      <t>(</t>
    </r>
    <r>
      <rPr>
        <sz val="12"/>
        <rFont val="新細明體"/>
        <family val="1"/>
      </rPr>
      <t>3)</t>
    </r>
  </si>
  <si>
    <r>
      <t>戶外鉤環</t>
    </r>
    <r>
      <rPr>
        <sz val="12"/>
        <rFont val="Times New Roman"/>
        <family val="1"/>
      </rPr>
      <t xml:space="preserve"> (10)</t>
    </r>
  </si>
  <si>
    <r>
      <t>岩館鉤環</t>
    </r>
    <r>
      <rPr>
        <sz val="12"/>
        <rFont val="Times New Roman"/>
        <family val="1"/>
      </rPr>
      <t xml:space="preserve"> (25)</t>
    </r>
  </si>
  <si>
    <r>
      <t>快扣</t>
    </r>
    <r>
      <rPr>
        <sz val="12"/>
        <rFont val="Times New Roman"/>
        <family val="1"/>
      </rPr>
      <t xml:space="preserve"> (10)</t>
    </r>
  </si>
  <si>
    <r>
      <t xml:space="preserve">無鎖鉤環 </t>
    </r>
    <r>
      <rPr>
        <sz val="12"/>
        <rFont val="新細明體"/>
        <family val="1"/>
      </rPr>
      <t>(10)</t>
    </r>
    <r>
      <rPr>
        <sz val="12"/>
        <rFont val="新細明體"/>
        <family val="1"/>
      </rPr>
      <t xml:space="preserve"> </t>
    </r>
  </si>
  <si>
    <r>
      <t>攀岩主繩</t>
    </r>
    <r>
      <rPr>
        <sz val="12"/>
        <rFont val="Times New Roman"/>
        <family val="1"/>
      </rPr>
      <t>50M (1)</t>
    </r>
  </si>
  <si>
    <t>岩槌 (1)</t>
  </si>
  <si>
    <t>岩釘 (10)</t>
  </si>
  <si>
    <t>繩梯 (1)</t>
  </si>
  <si>
    <r>
      <t>更衣帳(</t>
    </r>
    <r>
      <rPr>
        <sz val="12"/>
        <rFont val="新細明體"/>
        <family val="1"/>
      </rPr>
      <t>T4)</t>
    </r>
  </si>
  <si>
    <r>
      <t>防水袋(</t>
    </r>
    <r>
      <rPr>
        <sz val="12"/>
        <rFont val="新細明體"/>
        <family val="1"/>
      </rPr>
      <t>3</t>
    </r>
    <r>
      <rPr>
        <sz val="12"/>
        <rFont val="新細明體"/>
        <family val="1"/>
      </rPr>
      <t>)</t>
    </r>
  </si>
  <si>
    <t>伙食採買</t>
  </si>
  <si>
    <t xml:space="preserve">瓦斯罐 </t>
  </si>
  <si>
    <r>
      <t>高麗菜(半顆</t>
    </r>
    <r>
      <rPr>
        <sz val="12"/>
        <rFont val="新細明體"/>
        <family val="1"/>
      </rPr>
      <t>/10人)</t>
    </r>
  </si>
  <si>
    <r>
      <t>麵條</t>
    </r>
    <r>
      <rPr>
        <sz val="12"/>
        <rFont val="新細明體"/>
        <family val="1"/>
      </rPr>
      <t xml:space="preserve"> </t>
    </r>
    <r>
      <rPr>
        <sz val="12"/>
        <rFont val="新細明體"/>
        <family val="1"/>
      </rPr>
      <t>(</t>
    </r>
    <r>
      <rPr>
        <sz val="12"/>
        <rFont val="新細明體"/>
        <family val="1"/>
      </rPr>
      <t>100g/人)</t>
    </r>
  </si>
  <si>
    <r>
      <t>火鍋料</t>
    </r>
    <r>
      <rPr>
        <sz val="12"/>
        <rFont val="新細明體"/>
        <family val="1"/>
      </rPr>
      <t xml:space="preserve"> </t>
    </r>
    <r>
      <rPr>
        <sz val="12"/>
        <rFont val="新細明體"/>
        <family val="1"/>
      </rPr>
      <t>(包</t>
    </r>
    <r>
      <rPr>
        <sz val="12"/>
        <rFont val="新細明體"/>
        <family val="1"/>
      </rPr>
      <t>/10人)</t>
    </r>
  </si>
  <si>
    <r>
      <t xml:space="preserve">香菇 </t>
    </r>
    <r>
      <rPr>
        <sz val="12"/>
        <rFont val="新細明體"/>
        <family val="1"/>
      </rPr>
      <t>(包/10人)</t>
    </r>
  </si>
  <si>
    <r>
      <t xml:space="preserve">金針菇 </t>
    </r>
    <r>
      <rPr>
        <sz val="12"/>
        <rFont val="新細明體"/>
        <family val="1"/>
      </rPr>
      <t>(把/10人)</t>
    </r>
  </si>
  <si>
    <t>玉米筍或罐頭</t>
  </si>
  <si>
    <r>
      <t xml:space="preserve">肉燥油罐頭 </t>
    </r>
    <r>
      <rPr>
        <sz val="12"/>
        <rFont val="新細明體"/>
        <family val="1"/>
      </rPr>
      <t>(小罐/10人)</t>
    </r>
  </si>
  <si>
    <r>
      <t xml:space="preserve">綠青菜 </t>
    </r>
    <r>
      <rPr>
        <sz val="12"/>
        <rFont val="新細明體"/>
        <family val="1"/>
      </rPr>
      <t>(包/10人)</t>
    </r>
  </si>
  <si>
    <r>
      <t xml:space="preserve">黑椒腿肉 </t>
    </r>
    <r>
      <rPr>
        <sz val="12"/>
        <rFont val="新細明體"/>
        <family val="1"/>
      </rPr>
      <t>(塊/15人)</t>
    </r>
  </si>
  <si>
    <r>
      <t xml:space="preserve">紅燒鰻罐頭 </t>
    </r>
    <r>
      <rPr>
        <sz val="12"/>
        <rFont val="新細明體"/>
        <family val="1"/>
      </rPr>
      <t>(罐/4人)</t>
    </r>
  </si>
  <si>
    <t>1. 備用數量請自行手寫加入                                                                                                                       2. 採買食材需分類放入冰箱                                                                                                                        3. 相機檢查記憶卡與充電</t>
  </si>
  <si>
    <r>
      <t>安全帽</t>
    </r>
    <r>
      <rPr>
        <b/>
        <sz val="12"/>
        <rFont val="Times New Roman"/>
        <family val="1"/>
      </rPr>
      <t>(C.T)</t>
    </r>
  </si>
  <si>
    <r>
      <t>膠盔</t>
    </r>
    <r>
      <rPr>
        <sz val="12"/>
        <rFont val="Times New Roman"/>
        <family val="1"/>
      </rPr>
      <t xml:space="preserve"> </t>
    </r>
    <r>
      <rPr>
        <sz val="12"/>
        <rFont val="細明體"/>
        <family val="3"/>
      </rPr>
      <t>紅小</t>
    </r>
    <r>
      <rPr>
        <sz val="12"/>
        <rFont val="Times New Roman"/>
        <family val="1"/>
      </rPr>
      <t xml:space="preserve"> (10)</t>
    </r>
  </si>
  <si>
    <r>
      <t>膠盔</t>
    </r>
    <r>
      <rPr>
        <sz val="12"/>
        <rFont val="Times New Roman"/>
        <family val="1"/>
      </rPr>
      <t xml:space="preserve"> </t>
    </r>
    <r>
      <rPr>
        <sz val="12"/>
        <rFont val="細明體"/>
        <family val="3"/>
      </rPr>
      <t>白大</t>
    </r>
    <r>
      <rPr>
        <sz val="12"/>
        <rFont val="Times New Roman"/>
        <family val="1"/>
      </rPr>
      <t xml:space="preserve"> (40)</t>
    </r>
  </si>
  <si>
    <t>岩盔 1號 (5)</t>
  </si>
  <si>
    <t>岩盔 2號 (19)</t>
  </si>
  <si>
    <t>序號</t>
  </si>
  <si>
    <t xml:space="preserve">     姓名     </t>
  </si>
  <si>
    <t xml:space="preserve"> 性別 </t>
  </si>
  <si>
    <t xml:space="preserve">  備  註  </t>
  </si>
  <si>
    <t>身分證字號</t>
  </si>
  <si>
    <t>出生年月日</t>
  </si>
  <si>
    <t>E123456789</t>
  </si>
  <si>
    <t>吃素</t>
  </si>
  <si>
    <t>台灣戶外探索 活動報名表</t>
  </si>
  <si>
    <t>活動名稱與日期</t>
  </si>
  <si>
    <t>團體名稱</t>
  </si>
  <si>
    <t>聯絡人</t>
  </si>
  <si>
    <t>發票抬頭</t>
  </si>
  <si>
    <t>聯絡電話</t>
  </si>
  <si>
    <t>統一編號</t>
  </si>
  <si>
    <t>聯絡電話</t>
  </si>
  <si>
    <t>0987-3654321</t>
  </si>
  <si>
    <t>繳費資訊</t>
  </si>
  <si>
    <t>光碟寄送住址</t>
  </si>
  <si>
    <t>裸足長量測方式</t>
  </si>
  <si>
    <t>台灣戶外探索 活動執行表</t>
  </si>
  <si>
    <t>活動名稱與日期</t>
  </si>
  <si>
    <t>團體名稱</t>
  </si>
  <si>
    <t>身材與裝備尺寸對照</t>
  </si>
  <si>
    <t>防寒衣與尺寸對照</t>
  </si>
  <si>
    <t>裸足長(CM)</t>
  </si>
  <si>
    <t>救生衣</t>
  </si>
  <si>
    <t>溯溪鞋</t>
  </si>
  <si>
    <t>岩盔</t>
  </si>
  <si>
    <t>體重</t>
  </si>
  <si>
    <t>尺寸</t>
  </si>
  <si>
    <t>適合身高</t>
  </si>
  <si>
    <t>適合體重</t>
  </si>
  <si>
    <t>數量</t>
  </si>
  <si>
    <t>S1</t>
  </si>
  <si>
    <t>157-162</t>
  </si>
  <si>
    <t>41-45</t>
  </si>
  <si>
    <t>租借</t>
  </si>
  <si>
    <t>XS</t>
  </si>
  <si>
    <t>S</t>
  </si>
  <si>
    <t>155-160</t>
  </si>
  <si>
    <t>50-70</t>
  </si>
  <si>
    <t>S</t>
  </si>
  <si>
    <t>M1</t>
  </si>
  <si>
    <t>160-165</t>
  </si>
  <si>
    <t>M</t>
  </si>
  <si>
    <t>M2</t>
  </si>
  <si>
    <t>70-90</t>
  </si>
  <si>
    <t>L</t>
  </si>
  <si>
    <t>L1</t>
  </si>
  <si>
    <t>165-170</t>
  </si>
  <si>
    <t>90-110</t>
  </si>
  <si>
    <t>XL</t>
  </si>
  <si>
    <t>L3</t>
  </si>
  <si>
    <t>167-172</t>
  </si>
  <si>
    <t>L4</t>
  </si>
  <si>
    <t>175-180</t>
  </si>
  <si>
    <t>裸足長與鞋號對照</t>
  </si>
  <si>
    <t>XL</t>
  </si>
  <si>
    <t>170-175</t>
  </si>
  <si>
    <t>溯溪鞋JP</t>
  </si>
  <si>
    <t>美國US</t>
  </si>
  <si>
    <t>歐洲EU</t>
  </si>
  <si>
    <t>英國UK</t>
  </si>
  <si>
    <t>尺寸</t>
  </si>
  <si>
    <t>適合身高</t>
  </si>
  <si>
    <t>腰圍</t>
  </si>
  <si>
    <t>數量</t>
  </si>
  <si>
    <t>TXXS</t>
  </si>
  <si>
    <t>158-163</t>
  </si>
  <si>
    <t>25.5"</t>
  </si>
  <si>
    <t>自有</t>
  </si>
  <si>
    <t>TXS</t>
  </si>
  <si>
    <t>160-165</t>
  </si>
  <si>
    <t>27"</t>
  </si>
  <si>
    <t>TS</t>
  </si>
  <si>
    <t>165-172</t>
  </si>
  <si>
    <t>29"</t>
  </si>
  <si>
    <t>TM</t>
  </si>
  <si>
    <t>173-178</t>
  </si>
  <si>
    <t>31"</t>
  </si>
  <si>
    <t>TL</t>
  </si>
  <si>
    <t>176-181</t>
  </si>
  <si>
    <t>33"</t>
  </si>
  <si>
    <t>TXL</t>
  </si>
  <si>
    <t>180-185</t>
  </si>
  <si>
    <t>34.5"</t>
  </si>
  <si>
    <t>TXXL</t>
  </si>
  <si>
    <t>183-188</t>
  </si>
  <si>
    <t>36"</t>
  </si>
  <si>
    <t>活動資訊</t>
  </si>
  <si>
    <t>台灣戶外探索 活動保險名單</t>
  </si>
  <si>
    <t>身分證字號</t>
  </si>
  <si>
    <t>王大頭(範例)</t>
  </si>
  <si>
    <t>男</t>
  </si>
  <si>
    <t>aabbcc@gmail.com</t>
  </si>
  <si>
    <t>緊急聯絡電話</t>
  </si>
  <si>
    <t>0912-345678</t>
  </si>
  <si>
    <t>月</t>
  </si>
  <si>
    <t>日</t>
  </si>
  <si>
    <t>西元年</t>
  </si>
  <si>
    <t xml:space="preserve">  備  註  </t>
  </si>
  <si>
    <t>Email</t>
  </si>
  <si>
    <t>緊急聯絡人</t>
  </si>
  <si>
    <t>裸足長                 (CM)</t>
  </si>
  <si>
    <t>體重              (KG)</t>
  </si>
  <si>
    <t>身高               (CM)</t>
  </si>
  <si>
    <t>年紀</t>
  </si>
  <si>
    <t>身高</t>
  </si>
  <si>
    <t>體重</t>
  </si>
  <si>
    <t>裸足長</t>
  </si>
  <si>
    <t>防寒衣</t>
  </si>
  <si>
    <t>救生衣</t>
  </si>
  <si>
    <t>聯絡電話</t>
  </si>
  <si>
    <t>緊急聯絡人</t>
  </si>
  <si>
    <t>緊急聯絡電話</t>
  </si>
  <si>
    <t>聯絡資訊</t>
  </si>
  <si>
    <t>手Key</t>
  </si>
  <si>
    <t>出生年月日</t>
  </si>
  <si>
    <t>月</t>
  </si>
  <si>
    <t>日</t>
  </si>
  <si>
    <t>溯溪鞋</t>
  </si>
  <si>
    <t>防寒衣</t>
  </si>
  <si>
    <t>KID S</t>
  </si>
  <si>
    <t>KID M</t>
  </si>
  <si>
    <t>KID L</t>
  </si>
  <si>
    <t>Kid L</t>
  </si>
  <si>
    <t>尺寸小計(以下自動計算)</t>
  </si>
  <si>
    <t>小計</t>
  </si>
  <si>
    <t xml:space="preserve">王爸爸 </t>
  </si>
  <si>
    <t>範例</t>
  </si>
  <si>
    <r>
      <t>請於活動日期</t>
    </r>
    <r>
      <rPr>
        <b/>
        <sz val="14"/>
        <rFont val="新細明體"/>
        <family val="1"/>
      </rPr>
      <t>兩週前</t>
    </r>
    <r>
      <rPr>
        <sz val="14"/>
        <rFont val="新細明體"/>
        <family val="1"/>
      </rPr>
      <t>繳交</t>
    </r>
    <r>
      <rPr>
        <b/>
        <u val="single"/>
        <sz val="14"/>
        <rFont val="新細明體"/>
        <family val="1"/>
      </rPr>
      <t>5成訂金</t>
    </r>
    <r>
      <rPr>
        <sz val="14"/>
        <rFont val="新細明體"/>
        <family val="1"/>
      </rPr>
      <t>，活動前繳清全部活動費用。繳款完成煩請來信告知帳號後五碼以利確認。</t>
    </r>
    <r>
      <rPr>
        <b/>
        <u val="single"/>
        <sz val="14"/>
        <rFont val="新細明體"/>
        <family val="1"/>
      </rPr>
      <t>戶名</t>
    </r>
    <r>
      <rPr>
        <b/>
        <sz val="14"/>
        <rFont val="新細明體"/>
        <family val="1"/>
      </rPr>
      <t>：</t>
    </r>
    <r>
      <rPr>
        <sz val="14"/>
        <rFont val="新細明體"/>
        <family val="1"/>
      </rPr>
      <t>台灣戶外探索股份有限公司。</t>
    </r>
    <r>
      <rPr>
        <b/>
        <u val="single"/>
        <sz val="14"/>
        <rFont val="新細明體"/>
        <family val="1"/>
      </rPr>
      <t>銀行</t>
    </r>
    <r>
      <rPr>
        <b/>
        <sz val="14"/>
        <rFont val="新細明體"/>
        <family val="1"/>
      </rPr>
      <t>：</t>
    </r>
    <r>
      <rPr>
        <sz val="14"/>
        <rFont val="新細明體"/>
        <family val="1"/>
      </rPr>
      <t>上海商業儲蓄銀行(011)-竹北分行(0705)。</t>
    </r>
    <r>
      <rPr>
        <b/>
        <u val="single"/>
        <sz val="14"/>
        <rFont val="新細明體"/>
        <family val="1"/>
      </rPr>
      <t>帳號</t>
    </r>
    <r>
      <rPr>
        <sz val="14"/>
        <rFont val="新細明體"/>
        <family val="1"/>
      </rPr>
      <t xml:space="preserve">：0102000006488                                                    </t>
    </r>
  </si>
  <si>
    <t>Kid M</t>
  </si>
  <si>
    <t>30-40  (9-10歲)</t>
  </si>
  <si>
    <t>Kid M</t>
  </si>
  <si>
    <t>S</t>
  </si>
  <si>
    <t>M</t>
  </si>
  <si>
    <t>L</t>
  </si>
  <si>
    <t>XL</t>
  </si>
  <si>
    <t>紅色</t>
  </si>
  <si>
    <t>20-30 (7-8歲)</t>
  </si>
  <si>
    <t>35-50</t>
  </si>
  <si>
    <t>※ 無身分證字號與出生年月日者不保險</t>
  </si>
  <si>
    <t>活動同意書</t>
  </si>
  <si>
    <t>集合時間 / 地點</t>
  </si>
  <si>
    <t>教練</t>
  </si>
  <si>
    <t>學員 岩館</t>
  </si>
  <si>
    <t>學員 集合點1</t>
  </si>
  <si>
    <t>學員 集合點2</t>
  </si>
  <si>
    <t>學員 集合點3</t>
  </si>
  <si>
    <t>地點</t>
  </si>
  <si>
    <t>時間</t>
  </si>
  <si>
    <t>交通</t>
  </si>
  <si>
    <t>尾款</t>
  </si>
  <si>
    <t>備註</t>
  </si>
  <si>
    <t>(若參加者未滿18歲，需法定監護人簽名)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</si>
</sst>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 numFmtId="180" formatCode="0_);[Red]\(0\)"/>
    <numFmt numFmtId="181" formatCode="0_ "/>
  </numFmts>
  <fonts count="58">
    <font>
      <sz val="12"/>
      <name val="新細明體"/>
      <family val="1"/>
    </font>
    <font>
      <u val="single"/>
      <sz val="12"/>
      <color indexed="36"/>
      <name val="新細明體"/>
      <family val="1"/>
    </font>
    <font>
      <u val="single"/>
      <sz val="12"/>
      <color indexed="12"/>
      <name val="新細明體"/>
      <family val="1"/>
    </font>
    <font>
      <sz val="9"/>
      <name val="新細明體"/>
      <family val="1"/>
    </font>
    <font>
      <sz val="10"/>
      <name val="Arial"/>
      <family val="2"/>
    </font>
    <font>
      <b/>
      <sz val="14"/>
      <name val="新細明體"/>
      <family val="1"/>
    </font>
    <font>
      <b/>
      <sz val="12"/>
      <name val="新細明體"/>
      <family val="1"/>
    </font>
    <font>
      <sz val="14"/>
      <name val="新細明體"/>
      <family val="1"/>
    </font>
    <font>
      <sz val="12"/>
      <color indexed="8"/>
      <name val="新細明體"/>
      <family val="1"/>
    </font>
    <font>
      <b/>
      <u val="single"/>
      <sz val="14"/>
      <name val="新細明體"/>
      <family val="1"/>
    </font>
    <font>
      <sz val="12"/>
      <color indexed="9"/>
      <name val="新細明體"/>
      <family val="1"/>
    </font>
    <font>
      <sz val="12"/>
      <color indexed="63"/>
      <name val="Arial"/>
      <family val="2"/>
    </font>
    <font>
      <sz val="12"/>
      <name val="Calibri"/>
      <family val="2"/>
    </font>
    <font>
      <sz val="12"/>
      <color indexed="10"/>
      <name val="新細明體"/>
      <family val="1"/>
    </font>
    <font>
      <u val="single"/>
      <sz val="12"/>
      <name val="新細明體"/>
      <family val="1"/>
    </font>
    <font>
      <u val="single"/>
      <sz val="12"/>
      <color indexed="8"/>
      <name val="新細明體"/>
      <family val="1"/>
    </font>
    <font>
      <sz val="11"/>
      <color indexed="63"/>
      <name val="Arial"/>
      <family val="2"/>
    </font>
    <font>
      <b/>
      <sz val="12"/>
      <color indexed="9"/>
      <name val="新細明體"/>
      <family val="1"/>
    </font>
    <font>
      <b/>
      <sz val="24"/>
      <name val="新細明體"/>
      <family val="1"/>
    </font>
    <font>
      <b/>
      <sz val="24"/>
      <name val="Times New Roman"/>
      <family val="1"/>
    </font>
    <font>
      <b/>
      <sz val="18"/>
      <name val="新細明體"/>
      <family val="1"/>
    </font>
    <font>
      <b/>
      <sz val="18"/>
      <name val="Times New Roman"/>
      <family val="1"/>
    </font>
    <font>
      <b/>
      <sz val="12"/>
      <name val="Times New Roman"/>
      <family val="1"/>
    </font>
    <font>
      <sz val="12"/>
      <name val="細明體"/>
      <family val="3"/>
    </font>
    <font>
      <sz val="12"/>
      <name val="Times New Roman"/>
      <family val="1"/>
    </font>
    <font>
      <sz val="12"/>
      <color indexed="57"/>
      <name val="Times New Roman"/>
      <family val="1"/>
    </font>
    <font>
      <sz val="12"/>
      <color indexed="17"/>
      <name val="Times New Roman"/>
      <family val="1"/>
    </font>
    <font>
      <sz val="12"/>
      <color indexed="10"/>
      <name val="Times New Roman"/>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sz val="12"/>
      <color indexed="2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10"/>
        <bgColor indexed="64"/>
      </patternFill>
    </fill>
  </fills>
  <borders count="10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double"/>
      <right style="thin"/>
      <top style="thin"/>
      <bottom style="thin"/>
    </border>
    <border>
      <left style="thin"/>
      <right style="double"/>
      <top style="thin"/>
      <bottom style="thin"/>
    </border>
    <border>
      <left style="thin"/>
      <right style="double"/>
      <top style="thin"/>
      <bottom>
        <color indexed="63"/>
      </bottom>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color indexed="63"/>
      </top>
      <bottom style="thin"/>
    </border>
    <border>
      <left style="thin"/>
      <right style="thin"/>
      <top>
        <color indexed="63"/>
      </top>
      <bottom style="thin"/>
    </border>
    <border>
      <left style="thin"/>
      <right style="double"/>
      <top>
        <color indexed="63"/>
      </top>
      <bottom>
        <color indexed="63"/>
      </bottom>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color indexed="63"/>
      </right>
      <top style="double"/>
      <bottom style="double"/>
    </border>
    <border>
      <left>
        <color indexed="63"/>
      </left>
      <right>
        <color indexed="63"/>
      </right>
      <top>
        <color indexed="63"/>
      </top>
      <bottom style="thin"/>
    </border>
    <border>
      <left>
        <color indexed="63"/>
      </left>
      <right style="thin"/>
      <top style="thin"/>
      <bottom style="thin"/>
    </border>
    <border>
      <left style="thin"/>
      <right style="thin"/>
      <top>
        <color indexed="63"/>
      </top>
      <bottom>
        <color indexed="63"/>
      </bottom>
    </border>
    <border>
      <left>
        <color indexed="63"/>
      </left>
      <right style="thin"/>
      <top style="double"/>
      <bottom style="double"/>
    </border>
    <border>
      <left style="thin"/>
      <right>
        <color indexed="63"/>
      </right>
      <top>
        <color indexed="63"/>
      </top>
      <bottom>
        <color indexed="63"/>
      </bottom>
    </border>
    <border>
      <left style="thin"/>
      <right>
        <color indexed="63"/>
      </right>
      <top>
        <color indexed="63"/>
      </top>
      <bottom style="thin"/>
    </border>
    <border>
      <left style="thin"/>
      <right style="thin"/>
      <top style="double"/>
      <bottom style="thin"/>
    </border>
    <border>
      <left style="double"/>
      <right style="thin"/>
      <top style="double"/>
      <bottom style="thin"/>
    </border>
    <border>
      <left style="thin"/>
      <right>
        <color indexed="63"/>
      </right>
      <top style="double"/>
      <bottom style="thin"/>
    </border>
    <border>
      <left style="thin"/>
      <right style="double"/>
      <top style="double"/>
      <bottom style="thin"/>
    </border>
    <border>
      <left>
        <color indexed="63"/>
      </left>
      <right style="hair"/>
      <top>
        <color indexed="63"/>
      </top>
      <bottom style="hair"/>
    </border>
    <border>
      <left>
        <color indexed="63"/>
      </left>
      <right style="hair"/>
      <top style="hair"/>
      <bottom style="hair"/>
    </border>
    <border>
      <left style="hair"/>
      <right style="hair"/>
      <top>
        <color indexed="63"/>
      </top>
      <bottom>
        <color indexed="63"/>
      </bottom>
    </border>
    <border>
      <left style="hair"/>
      <right style="hair"/>
      <top>
        <color indexed="63"/>
      </top>
      <bottom style="hair"/>
    </border>
    <border>
      <left>
        <color indexed="63"/>
      </left>
      <right>
        <color indexed="63"/>
      </right>
      <top style="hair"/>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style="medium"/>
      <top style="medium"/>
      <bottom style="medium"/>
    </border>
    <border>
      <left style="medium"/>
      <right style="thin"/>
      <top>
        <color indexed="63"/>
      </top>
      <bottom style="thin"/>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color indexed="63"/>
      </left>
      <right>
        <color indexed="63"/>
      </right>
      <top style="thin"/>
      <bottom>
        <color indexed="63"/>
      </bottom>
    </border>
    <border>
      <left style="medium"/>
      <right style="thin"/>
      <top style="thin"/>
      <bottom>
        <color indexed="63"/>
      </bottom>
    </border>
    <border>
      <left style="thin"/>
      <right style="medium"/>
      <top style="thin"/>
      <bottom>
        <color indexed="63"/>
      </bottom>
    </border>
    <border>
      <left style="thin"/>
      <right style="medium"/>
      <top style="thin"/>
      <bottom style="medium"/>
    </border>
    <border>
      <left>
        <color indexed="63"/>
      </left>
      <right>
        <color indexed="63"/>
      </right>
      <top style="medium"/>
      <bottom style="thin"/>
    </border>
    <border>
      <left style="thin"/>
      <right style="medium"/>
      <top style="medium"/>
      <bottom style="thin"/>
    </border>
    <border>
      <left>
        <color indexed="63"/>
      </left>
      <right style="medium"/>
      <top style="medium"/>
      <bottom style="medium"/>
    </border>
    <border>
      <left>
        <color indexed="63"/>
      </left>
      <right style="thin"/>
      <top style="thin"/>
      <bottom>
        <color indexed="63"/>
      </bottom>
    </border>
    <border>
      <left style="medium"/>
      <right style="thin"/>
      <top>
        <color indexed="63"/>
      </top>
      <bottom>
        <color indexed="63"/>
      </bottom>
    </border>
    <border>
      <left>
        <color indexed="63"/>
      </left>
      <right>
        <color indexed="63"/>
      </right>
      <top style="thin"/>
      <bottom style="medium"/>
    </border>
    <border>
      <left style="thin"/>
      <right style="thin"/>
      <top style="thin"/>
      <bottom style="medium"/>
    </border>
    <border>
      <left style="medium"/>
      <right style="thin"/>
      <top style="medium"/>
      <bottom>
        <color indexed="63"/>
      </bottom>
    </border>
    <border>
      <left style="double"/>
      <right style="double"/>
      <top style="double"/>
      <bottom>
        <color indexed="63"/>
      </bottom>
    </border>
    <border>
      <left style="double"/>
      <right style="double"/>
      <top>
        <color indexed="63"/>
      </top>
      <bottom style="double"/>
    </border>
    <border>
      <left style="double"/>
      <right style="thin"/>
      <top style="double"/>
      <bottom>
        <color indexed="63"/>
      </bottom>
    </border>
    <border>
      <left style="double"/>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color indexed="63"/>
      </right>
      <top style="double"/>
      <bottom style="double"/>
    </border>
    <border>
      <left>
        <color indexed="63"/>
      </left>
      <right style="thin"/>
      <top style="thin"/>
      <bottom style="double"/>
    </border>
    <border>
      <left style="double"/>
      <right>
        <color indexed="63"/>
      </right>
      <top style="double"/>
      <bottom style="double"/>
    </border>
    <border>
      <left>
        <color indexed="63"/>
      </left>
      <right style="double"/>
      <top style="double"/>
      <bottom style="double"/>
    </border>
    <border>
      <left>
        <color indexed="63"/>
      </left>
      <right style="double"/>
      <top>
        <color indexed="63"/>
      </top>
      <bottom style="thin"/>
    </border>
    <border>
      <left style="double"/>
      <right>
        <color indexed="63"/>
      </right>
      <top>
        <color indexed="63"/>
      </top>
      <bottom style="thin"/>
    </border>
    <border>
      <left>
        <color indexed="63"/>
      </left>
      <right style="thin"/>
      <top>
        <color indexed="63"/>
      </top>
      <bottom style="thin"/>
    </border>
    <border>
      <left style="double"/>
      <right>
        <color indexed="63"/>
      </right>
      <top style="thin"/>
      <bottom style="double"/>
    </border>
    <border>
      <left style="double"/>
      <right>
        <color indexed="63"/>
      </right>
      <top style="thin"/>
      <bottom style="thin"/>
    </border>
    <border>
      <left>
        <color indexed="63"/>
      </left>
      <right style="double"/>
      <top style="thin"/>
      <bottom style="thin"/>
    </border>
    <border>
      <left>
        <color indexed="63"/>
      </left>
      <right style="thin"/>
      <top>
        <color indexed="63"/>
      </top>
      <bottom>
        <color indexed="63"/>
      </bottom>
    </border>
    <border>
      <left style="hair"/>
      <right style="hair"/>
      <top style="thin"/>
      <bottom>
        <color indexed="63"/>
      </bottom>
    </border>
    <border>
      <left style="thin"/>
      <right style="thin"/>
      <top style="double"/>
      <bottom>
        <color indexed="63"/>
      </bottom>
    </border>
    <border>
      <left style="thin"/>
      <right style="thin"/>
      <top>
        <color indexed="63"/>
      </top>
      <bottom style="double"/>
    </border>
    <border>
      <left style="thin"/>
      <right style="double"/>
      <top style="double"/>
      <bottom>
        <color indexed="63"/>
      </bottom>
    </border>
    <border>
      <left style="thin"/>
      <right style="double"/>
      <top>
        <color indexed="63"/>
      </top>
      <bottom style="double"/>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43" fillId="20" borderId="0" applyNumberFormat="0" applyBorder="0" applyAlignment="0" applyProtection="0"/>
    <xf numFmtId="0" fontId="44" fillId="0" borderId="1" applyNumberFormat="0" applyFill="0" applyAlignment="0" applyProtection="0"/>
    <xf numFmtId="0" fontId="45" fillId="21" borderId="0" applyNumberFormat="0" applyBorder="0" applyAlignment="0" applyProtection="0"/>
    <xf numFmtId="9" fontId="0" fillId="0" borderId="0" applyFont="0" applyFill="0" applyBorder="0" applyAlignment="0" applyProtection="0"/>
    <xf numFmtId="0" fontId="4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8"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2" applyNumberFormat="0" applyAlignment="0" applyProtection="0"/>
    <xf numFmtId="0" fontId="54" fillId="22" borderId="8" applyNumberFormat="0" applyAlignment="0" applyProtection="0"/>
    <xf numFmtId="0" fontId="55" fillId="31" borderId="9" applyNumberFormat="0" applyAlignment="0" applyProtection="0"/>
    <xf numFmtId="0" fontId="56" fillId="32" borderId="0" applyNumberFormat="0" applyBorder="0" applyAlignment="0" applyProtection="0"/>
    <xf numFmtId="0" fontId="57" fillId="0" borderId="0" applyNumberFormat="0" applyFill="0" applyBorder="0" applyAlignment="0" applyProtection="0"/>
  </cellStyleXfs>
  <cellXfs count="337">
    <xf numFmtId="0" fontId="0" fillId="0" borderId="0" xfId="0" applyAlignment="1">
      <alignment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1" xfId="0" applyBorder="1" applyAlignment="1">
      <alignment horizontal="center" vertical="center"/>
    </xf>
    <xf numFmtId="0" fontId="0" fillId="0" borderId="10" xfId="0" applyFont="1" applyFill="1" applyBorder="1" applyAlignment="1">
      <alignment horizontal="center"/>
    </xf>
    <xf numFmtId="14" fontId="4" fillId="0" borderId="10" xfId="0" applyNumberFormat="1" applyFont="1" applyBorder="1" applyAlignment="1">
      <alignment horizontal="center" vertical="center" wrapText="1"/>
    </xf>
    <xf numFmtId="0" fontId="0" fillId="0" borderId="12" xfId="0" applyFont="1" applyBorder="1" applyAlignment="1">
      <alignment horizontal="center"/>
    </xf>
    <xf numFmtId="0" fontId="0" fillId="0" borderId="13" xfId="0" applyFont="1" applyBorder="1" applyAlignment="1">
      <alignment horizontal="center"/>
    </xf>
    <xf numFmtId="0" fontId="0" fillId="0" borderId="12" xfId="0" applyFont="1" applyFill="1" applyBorder="1" applyAlignment="1">
      <alignment horizontal="center"/>
    </xf>
    <xf numFmtId="0" fontId="0" fillId="0" borderId="0" xfId="0" applyFill="1" applyAlignment="1">
      <alignment vertical="center"/>
    </xf>
    <xf numFmtId="0" fontId="0" fillId="0" borderId="10" xfId="0" applyFill="1" applyBorder="1" applyAlignment="1">
      <alignment horizontal="center"/>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Border="1" applyAlignment="1">
      <alignment vertical="center"/>
    </xf>
    <xf numFmtId="0" fontId="6" fillId="0" borderId="0" xfId="0" applyFont="1" applyFill="1" applyBorder="1" applyAlignment="1">
      <alignment horizontal="center" vertical="center"/>
    </xf>
    <xf numFmtId="0" fontId="0" fillId="0" borderId="0" xfId="0" applyFont="1" applyFill="1" applyBorder="1" applyAlignment="1">
      <alignment horizontal="center"/>
    </xf>
    <xf numFmtId="0" fontId="0" fillId="0" borderId="0" xfId="0" applyFill="1" applyBorder="1" applyAlignment="1">
      <alignment vertical="center"/>
    </xf>
    <xf numFmtId="0" fontId="0" fillId="0" borderId="14" xfId="0" applyFill="1" applyBorder="1" applyAlignment="1">
      <alignment horizontal="center" vertical="center"/>
    </xf>
    <xf numFmtId="0" fontId="0" fillId="0" borderId="15" xfId="0" applyFont="1" applyFill="1" applyBorder="1" applyAlignment="1">
      <alignment horizontal="center"/>
    </xf>
    <xf numFmtId="0" fontId="0" fillId="0" borderId="15" xfId="0" applyFill="1" applyBorder="1" applyAlignment="1">
      <alignment horizontal="center" vertic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5" xfId="0" applyBorder="1" applyAlignment="1">
      <alignment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14" fontId="4" fillId="0" borderId="18" xfId="0" applyNumberFormat="1" applyFont="1" applyBorder="1" applyAlignment="1">
      <alignment horizontal="center" vertical="center" wrapText="1"/>
    </xf>
    <xf numFmtId="0" fontId="0" fillId="0" borderId="19" xfId="0" applyBorder="1" applyAlignment="1">
      <alignment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25"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Border="1" applyAlignment="1">
      <alignment vertical="center"/>
    </xf>
    <xf numFmtId="0" fontId="6" fillId="33" borderId="26"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5" fillId="34" borderId="10" xfId="0" applyFont="1" applyFill="1" applyBorder="1" applyAlignment="1">
      <alignment horizontal="center" vertical="center"/>
    </xf>
    <xf numFmtId="0" fontId="5" fillId="34" borderId="18" xfId="0" applyFont="1" applyFill="1" applyBorder="1" applyAlignment="1">
      <alignment horizontal="center" vertical="center"/>
    </xf>
    <xf numFmtId="0" fontId="5" fillId="0" borderId="27" xfId="0" applyFont="1" applyFill="1" applyBorder="1" applyAlignment="1">
      <alignment vertical="top"/>
    </xf>
    <xf numFmtId="0" fontId="0" fillId="33" borderId="10" xfId="0" applyFill="1" applyBorder="1" applyAlignment="1">
      <alignment horizontal="center" vertical="center"/>
    </xf>
    <xf numFmtId="0" fontId="0" fillId="33" borderId="28" xfId="0" applyFill="1" applyBorder="1" applyAlignment="1">
      <alignment horizontal="center" vertical="center"/>
    </xf>
    <xf numFmtId="0" fontId="8" fillId="0" borderId="10" xfId="0" applyFont="1" applyBorder="1" applyAlignment="1">
      <alignment horizontal="center" vertical="center"/>
    </xf>
    <xf numFmtId="0" fontId="0" fillId="34" borderId="10" xfId="0" applyFill="1" applyBorder="1" applyAlignment="1">
      <alignment horizontal="center" vertical="center"/>
    </xf>
    <xf numFmtId="0" fontId="0" fillId="0" borderId="0" xfId="0" applyFill="1" applyAlignment="1">
      <alignment horizontal="center" vertical="center"/>
    </xf>
    <xf numFmtId="0" fontId="8" fillId="0" borderId="10" xfId="0" applyFont="1" applyFill="1" applyBorder="1" applyAlignment="1">
      <alignment horizontal="center" vertical="center"/>
    </xf>
    <xf numFmtId="0" fontId="0" fillId="34" borderId="11" xfId="0" applyFill="1" applyBorder="1" applyAlignment="1">
      <alignment horizontal="center" vertical="center"/>
    </xf>
    <xf numFmtId="0" fontId="0" fillId="33" borderId="11" xfId="0" applyFill="1" applyBorder="1" applyAlignment="1">
      <alignment horizontal="center" vertical="center"/>
    </xf>
    <xf numFmtId="0" fontId="0" fillId="33" borderId="29" xfId="0" applyFill="1" applyBorder="1" applyAlignment="1">
      <alignment vertical="center" wrapText="1"/>
    </xf>
    <xf numFmtId="0" fontId="0" fillId="0" borderId="16" xfId="0" applyFont="1" applyFill="1" applyBorder="1" applyAlignment="1">
      <alignment horizontal="center"/>
    </xf>
    <xf numFmtId="0" fontId="11" fillId="0" borderId="0" xfId="0" applyFont="1" applyFill="1" applyAlignment="1">
      <alignment horizontal="center" vertical="center"/>
    </xf>
    <xf numFmtId="0" fontId="6" fillId="0" borderId="0" xfId="0" applyFont="1" applyAlignment="1">
      <alignment vertical="center"/>
    </xf>
    <xf numFmtId="0" fontId="12" fillId="0" borderId="10" xfId="0" applyFont="1" applyFill="1" applyBorder="1" applyAlignment="1">
      <alignment horizontal="center" vertical="center"/>
    </xf>
    <xf numFmtId="0" fontId="12" fillId="0" borderId="10" xfId="0" applyFont="1" applyFill="1" applyBorder="1" applyAlignment="1">
      <alignment horizontal="center"/>
    </xf>
    <xf numFmtId="14" fontId="12" fillId="0" borderId="10" xfId="0" applyNumberFormat="1" applyFont="1" applyFill="1" applyBorder="1" applyAlignment="1">
      <alignment horizontal="center"/>
    </xf>
    <xf numFmtId="0" fontId="6" fillId="33" borderId="30" xfId="0" applyFont="1" applyFill="1" applyBorder="1" applyAlignment="1">
      <alignment horizontal="center" vertical="center"/>
    </xf>
    <xf numFmtId="0" fontId="8" fillId="0" borderId="18" xfId="0" applyFont="1" applyBorder="1" applyAlignment="1">
      <alignment horizontal="center" vertical="center"/>
    </xf>
    <xf numFmtId="0" fontId="8" fillId="0" borderId="21" xfId="0" applyFont="1" applyBorder="1" applyAlignment="1">
      <alignment horizontal="center" vertical="center"/>
    </xf>
    <xf numFmtId="181" fontId="8" fillId="0" borderId="21" xfId="0" applyNumberFormat="1" applyFont="1" applyBorder="1" applyAlignment="1">
      <alignment horizontal="center" vertical="center"/>
    </xf>
    <xf numFmtId="181" fontId="8" fillId="0" borderId="10" xfId="0" applyNumberFormat="1" applyFont="1" applyBorder="1" applyAlignment="1">
      <alignment horizontal="center" vertical="center"/>
    </xf>
    <xf numFmtId="0" fontId="5" fillId="34" borderId="18" xfId="0" applyFont="1" applyFill="1" applyBorder="1" applyAlignment="1">
      <alignment horizontal="center" vertical="center" shrinkToFit="1"/>
    </xf>
    <xf numFmtId="180" fontId="12" fillId="0" borderId="10" xfId="0" applyNumberFormat="1" applyFont="1" applyFill="1" applyBorder="1" applyAlignment="1">
      <alignment horizont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180" fontId="0" fillId="0" borderId="10" xfId="0" applyNumberFormat="1" applyFont="1" applyFill="1" applyBorder="1" applyAlignment="1">
      <alignment horizontal="center"/>
    </xf>
    <xf numFmtId="180" fontId="0" fillId="0" borderId="11" xfId="0" applyNumberFormat="1" applyFill="1" applyBorder="1" applyAlignment="1">
      <alignment horizontal="center"/>
    </xf>
    <xf numFmtId="180" fontId="0" fillId="0" borderId="11" xfId="0" applyNumberFormat="1" applyFont="1" applyFill="1" applyBorder="1" applyAlignment="1">
      <alignment horizontal="center"/>
    </xf>
    <xf numFmtId="180" fontId="0" fillId="0" borderId="12" xfId="0" applyNumberFormat="1" applyFont="1" applyBorder="1" applyAlignment="1">
      <alignment horizontal="center"/>
    </xf>
    <xf numFmtId="180" fontId="4" fillId="0" borderId="10" xfId="0" applyNumberFormat="1" applyFont="1" applyBorder="1" applyAlignment="1">
      <alignment horizontal="center" vertical="center" wrapText="1"/>
    </xf>
    <xf numFmtId="180" fontId="0" fillId="0" borderId="13" xfId="0" applyNumberFormat="1" applyFont="1" applyBorder="1" applyAlignment="1">
      <alignment horizontal="center"/>
    </xf>
    <xf numFmtId="180" fontId="0" fillId="0" borderId="12" xfId="0" applyNumberFormat="1" applyFont="1" applyFill="1" applyBorder="1" applyAlignment="1">
      <alignment horizontal="center"/>
    </xf>
    <xf numFmtId="181" fontId="0" fillId="0" borderId="10" xfId="0" applyNumberFormat="1" applyFill="1" applyBorder="1" applyAlignment="1">
      <alignment horizontal="center" vertical="center"/>
    </xf>
    <xf numFmtId="181" fontId="0" fillId="0" borderId="11" xfId="0" applyNumberFormat="1" applyFill="1" applyBorder="1" applyAlignment="1">
      <alignment horizontal="center" vertical="center"/>
    </xf>
    <xf numFmtId="181" fontId="0" fillId="0" borderId="0" xfId="0" applyNumberFormat="1" applyAlignment="1">
      <alignment vertical="center"/>
    </xf>
    <xf numFmtId="0" fontId="6" fillId="0" borderId="3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9" xfId="0" applyFont="1" applyFill="1" applyBorder="1" applyAlignment="1">
      <alignment horizontal="center"/>
    </xf>
    <xf numFmtId="0" fontId="0" fillId="0" borderId="32" xfId="0" applyFont="1" applyFill="1" applyBorder="1" applyAlignment="1">
      <alignment horizontal="center" vertical="center"/>
    </xf>
    <xf numFmtId="0" fontId="14" fillId="0" borderId="32" xfId="45" applyFont="1" applyFill="1" applyBorder="1" applyAlignment="1" applyProtection="1">
      <alignment horizontal="center" vertical="center"/>
      <protection/>
    </xf>
    <xf numFmtId="0" fontId="0" fillId="0" borderId="3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8" xfId="0" applyBorder="1" applyAlignment="1">
      <alignment horizontal="center" vertical="center"/>
    </xf>
    <xf numFmtId="0" fontId="0" fillId="0" borderId="18" xfId="0" applyFont="1" applyBorder="1" applyAlignment="1">
      <alignment horizontal="center"/>
    </xf>
    <xf numFmtId="0" fontId="0" fillId="0" borderId="19" xfId="0" applyFont="1" applyBorder="1" applyAlignment="1">
      <alignment horizontal="center"/>
    </xf>
    <xf numFmtId="181" fontId="8" fillId="0" borderId="18" xfId="0" applyNumberFormat="1" applyFont="1" applyBorder="1" applyAlignment="1">
      <alignment horizontal="center" vertical="center"/>
    </xf>
    <xf numFmtId="0" fontId="12" fillId="0" borderId="18" xfId="0" applyFont="1" applyFill="1" applyBorder="1" applyAlignment="1">
      <alignment horizontal="center" vertical="center"/>
    </xf>
    <xf numFmtId="0" fontId="12" fillId="0" borderId="18" xfId="0" applyFont="1" applyFill="1" applyBorder="1" applyAlignment="1">
      <alignment horizontal="center"/>
    </xf>
    <xf numFmtId="180" fontId="12" fillId="0" borderId="18" xfId="0" applyNumberFormat="1" applyFont="1" applyFill="1" applyBorder="1" applyAlignment="1">
      <alignment horizontal="center"/>
    </xf>
    <xf numFmtId="180" fontId="8" fillId="34" borderId="33" xfId="0" applyNumberFormat="1" applyFont="1" applyFill="1" applyBorder="1" applyAlignment="1">
      <alignment horizontal="center"/>
    </xf>
    <xf numFmtId="180" fontId="0" fillId="0" borderId="21" xfId="0" applyNumberFormat="1" applyFont="1" applyFill="1" applyBorder="1" applyAlignment="1">
      <alignment horizontal="center"/>
    </xf>
    <xf numFmtId="0" fontId="8" fillId="34" borderId="34" xfId="0" applyFont="1" applyFill="1" applyBorder="1" applyAlignment="1">
      <alignment horizontal="center" vertical="center"/>
    </xf>
    <xf numFmtId="0" fontId="8" fillId="34" borderId="33" xfId="0" applyFont="1" applyFill="1" applyBorder="1" applyAlignment="1">
      <alignment horizontal="center" vertical="center"/>
    </xf>
    <xf numFmtId="0" fontId="8" fillId="34" borderId="33" xfId="0" applyFont="1" applyFill="1" applyBorder="1" applyAlignment="1">
      <alignment horizontal="center"/>
    </xf>
    <xf numFmtId="0" fontId="8" fillId="34" borderId="35" xfId="0" applyFont="1" applyFill="1" applyBorder="1" applyAlignment="1">
      <alignment horizontal="center" vertical="center"/>
    </xf>
    <xf numFmtId="0" fontId="15" fillId="34" borderId="35" xfId="45" applyFont="1" applyFill="1" applyBorder="1" applyAlignment="1" applyProtection="1">
      <alignment horizontal="center" vertical="center"/>
      <protection/>
    </xf>
    <xf numFmtId="0" fontId="8" fillId="34" borderId="36" xfId="0" applyFont="1" applyFill="1" applyBorder="1" applyAlignment="1">
      <alignment horizontal="center" vertical="center"/>
    </xf>
    <xf numFmtId="0" fontId="0" fillId="0" borderId="28" xfId="0" applyBorder="1" applyAlignment="1">
      <alignment horizontal="center" vertical="center"/>
    </xf>
    <xf numFmtId="0" fontId="16" fillId="0" borderId="0" xfId="0" applyFont="1" applyAlignment="1">
      <alignment vertical="center"/>
    </xf>
    <xf numFmtId="0" fontId="0" fillId="0" borderId="28" xfId="0" applyFill="1" applyBorder="1" applyAlignment="1">
      <alignment horizontal="center" vertical="center"/>
    </xf>
    <xf numFmtId="0" fontId="0" fillId="0" borderId="10" xfId="0" applyFill="1" applyBorder="1" applyAlignment="1">
      <alignment horizontal="center" vertical="center" shrinkToFit="1"/>
    </xf>
    <xf numFmtId="0" fontId="0" fillId="0" borderId="10" xfId="0" applyBorder="1" applyAlignment="1">
      <alignment horizontal="center" vertical="center" shrinkToFit="1"/>
    </xf>
    <xf numFmtId="0" fontId="0" fillId="0" borderId="37" xfId="0" applyBorder="1" applyAlignment="1">
      <alignment vertical="center"/>
    </xf>
    <xf numFmtId="0" fontId="5" fillId="0" borderId="10" xfId="0" applyFont="1" applyFill="1" applyBorder="1" applyAlignment="1">
      <alignment horizontal="center" vertical="center"/>
    </xf>
    <xf numFmtId="0" fontId="0" fillId="0" borderId="0" xfId="0" applyBorder="1" applyAlignment="1">
      <alignment horizontal="left" vertical="top" wrapText="1"/>
    </xf>
    <xf numFmtId="0" fontId="0" fillId="0" borderId="38" xfId="0" applyBorder="1" applyAlignment="1">
      <alignment vertical="top" wrapText="1"/>
    </xf>
    <xf numFmtId="0" fontId="0" fillId="0" borderId="38" xfId="0" applyBorder="1" applyAlignment="1">
      <alignment vertical="center"/>
    </xf>
    <xf numFmtId="0" fontId="5" fillId="0" borderId="38" xfId="0" applyFont="1" applyFill="1" applyBorder="1" applyAlignment="1">
      <alignment horizontal="center"/>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6" fillId="0" borderId="42" xfId="0" applyFont="1" applyBorder="1" applyAlignment="1">
      <alignment vertical="center"/>
    </xf>
    <xf numFmtId="0" fontId="6" fillId="0" borderId="43" xfId="0" applyFont="1" applyBorder="1" applyAlignment="1">
      <alignment vertical="center"/>
    </xf>
    <xf numFmtId="0" fontId="6" fillId="0" borderId="44" xfId="0" applyFont="1" applyBorder="1" applyAlignment="1">
      <alignment vertical="center"/>
    </xf>
    <xf numFmtId="0" fontId="6" fillId="0" borderId="45" xfId="0" applyFont="1" applyBorder="1" applyAlignment="1">
      <alignment horizontal="center" shrinkToFit="1"/>
    </xf>
    <xf numFmtId="0" fontId="6" fillId="0" borderId="46" xfId="0" applyFont="1" applyBorder="1" applyAlignment="1">
      <alignment horizontal="center" shrinkToFit="1"/>
    </xf>
    <xf numFmtId="0" fontId="6" fillId="0" borderId="47" xfId="0" applyFont="1" applyBorder="1" applyAlignment="1">
      <alignment horizontal="center" shrinkToFit="1"/>
    </xf>
    <xf numFmtId="0" fontId="22" fillId="0" borderId="48" xfId="0" applyFont="1" applyBorder="1" applyAlignment="1">
      <alignment horizontal="center" shrinkToFit="1"/>
    </xf>
    <xf numFmtId="0" fontId="23" fillId="0" borderId="47" xfId="0" applyFont="1" applyBorder="1" applyAlignment="1">
      <alignment horizontal="center" shrinkToFit="1"/>
    </xf>
    <xf numFmtId="0" fontId="23" fillId="0" borderId="46" xfId="0" applyFont="1" applyBorder="1" applyAlignment="1">
      <alignment horizontal="right" vertical="center" shrinkToFit="1"/>
    </xf>
    <xf numFmtId="0" fontId="23" fillId="0" borderId="48" xfId="0" applyFont="1" applyBorder="1" applyAlignment="1">
      <alignment horizontal="center" shrinkToFit="1"/>
    </xf>
    <xf numFmtId="0" fontId="24" fillId="0" borderId="49" xfId="0" applyFont="1" applyBorder="1" applyAlignment="1">
      <alignment horizontal="right" shrinkToFit="1"/>
    </xf>
    <xf numFmtId="0" fontId="24" fillId="0" borderId="12" xfId="0" applyFont="1" applyBorder="1" applyAlignment="1">
      <alignment shrinkToFit="1"/>
    </xf>
    <xf numFmtId="0" fontId="0" fillId="0" borderId="42" xfId="0" applyBorder="1" applyAlignment="1">
      <alignment horizontal="center" shrinkToFit="1"/>
    </xf>
    <xf numFmtId="0" fontId="0" fillId="0" borderId="50" xfId="0" applyFont="1" applyBorder="1" applyAlignment="1">
      <alignment horizontal="right" shrinkToFit="1"/>
    </xf>
    <xf numFmtId="0" fontId="22" fillId="0" borderId="51" xfId="0" applyFont="1" applyBorder="1" applyAlignment="1">
      <alignment horizontal="center" shrinkToFit="1"/>
    </xf>
    <xf numFmtId="0" fontId="24" fillId="0" borderId="49" xfId="0" applyFont="1" applyBorder="1" applyAlignment="1">
      <alignment horizontal="center" shrinkToFit="1"/>
    </xf>
    <xf numFmtId="0" fontId="24" fillId="0" borderId="52" xfId="0" applyFont="1" applyBorder="1" applyAlignment="1">
      <alignment horizontal="center" shrinkToFit="1"/>
    </xf>
    <xf numFmtId="0" fontId="0" fillId="0" borderId="43" xfId="0" applyBorder="1" applyAlignment="1">
      <alignment horizontal="center" shrinkToFit="1"/>
    </xf>
    <xf numFmtId="0" fontId="24" fillId="0" borderId="43" xfId="0" applyFont="1" applyBorder="1" applyAlignment="1">
      <alignment horizontal="center" shrinkToFit="1"/>
    </xf>
    <xf numFmtId="0" fontId="24" fillId="0" borderId="51" xfId="0" applyFont="1" applyBorder="1" applyAlignment="1">
      <alignment horizontal="center" shrinkToFit="1"/>
    </xf>
    <xf numFmtId="0" fontId="24" fillId="0" borderId="43" xfId="0" applyFont="1" applyBorder="1" applyAlignment="1">
      <alignment horizontal="right" shrinkToFit="1"/>
    </xf>
    <xf numFmtId="0" fontId="24" fillId="0" borderId="53" xfId="0" applyFont="1" applyBorder="1" applyAlignment="1">
      <alignment horizontal="right" shrinkToFit="1"/>
    </xf>
    <xf numFmtId="0" fontId="24" fillId="0" borderId="13" xfId="0" applyFont="1" applyBorder="1" applyAlignment="1">
      <alignment shrinkToFit="1"/>
    </xf>
    <xf numFmtId="0" fontId="0" fillId="0" borderId="43" xfId="0" applyFont="1" applyBorder="1" applyAlignment="1">
      <alignment horizontal="center" shrinkToFit="1"/>
    </xf>
    <xf numFmtId="0" fontId="0" fillId="0" borderId="50" xfId="0" applyBorder="1" applyAlignment="1">
      <alignment horizontal="right" shrinkToFit="1"/>
    </xf>
    <xf numFmtId="0" fontId="24" fillId="0" borderId="13" xfId="0" applyFont="1" applyBorder="1" applyAlignment="1">
      <alignment horizontal="center" shrinkToFit="1"/>
    </xf>
    <xf numFmtId="0" fontId="24" fillId="0" borderId="54" xfId="0" applyFont="1" applyBorder="1" applyAlignment="1">
      <alignment horizontal="right" shrinkToFit="1"/>
    </xf>
    <xf numFmtId="0" fontId="24" fillId="0" borderId="55" xfId="0" applyFont="1" applyBorder="1" applyAlignment="1">
      <alignment shrinkToFit="1"/>
    </xf>
    <xf numFmtId="0" fontId="24" fillId="0" borderId="32" xfId="0" applyFont="1" applyBorder="1" applyAlignment="1">
      <alignment shrinkToFit="1"/>
    </xf>
    <xf numFmtId="0" fontId="24" fillId="0" borderId="54" xfId="0" applyFont="1" applyBorder="1" applyAlignment="1">
      <alignment horizontal="center" shrinkToFit="1"/>
    </xf>
    <xf numFmtId="0" fontId="24" fillId="0" borderId="51" xfId="0" applyFont="1" applyBorder="1" applyAlignment="1">
      <alignment shrinkToFit="1"/>
    </xf>
    <xf numFmtId="0" fontId="23" fillId="0" borderId="49" xfId="0" applyFont="1" applyBorder="1" applyAlignment="1">
      <alignment horizontal="right" shrinkToFit="1"/>
    </xf>
    <xf numFmtId="0" fontId="23" fillId="0" borderId="27" xfId="0" applyFont="1" applyBorder="1" applyAlignment="1">
      <alignment horizontal="right" shrinkToFit="1"/>
    </xf>
    <xf numFmtId="0" fontId="23" fillId="0" borderId="0" xfId="0" applyFont="1" applyBorder="1" applyAlignment="1">
      <alignment horizontal="right" shrinkToFit="1"/>
    </xf>
    <xf numFmtId="0" fontId="24" fillId="0" borderId="55" xfId="0" applyFont="1" applyBorder="1" applyAlignment="1">
      <alignment horizontal="center" shrinkToFit="1"/>
    </xf>
    <xf numFmtId="0" fontId="0" fillId="0" borderId="49" xfId="0" applyFont="1" applyBorder="1" applyAlignment="1">
      <alignment horizontal="right" shrinkToFit="1"/>
    </xf>
    <xf numFmtId="0" fontId="0" fillId="0" borderId="27" xfId="0" applyFont="1" applyBorder="1" applyAlignment="1">
      <alignment horizontal="right" shrinkToFit="1"/>
    </xf>
    <xf numFmtId="0" fontId="0" fillId="0" borderId="43" xfId="0" applyFont="1" applyBorder="1" applyAlignment="1">
      <alignment horizontal="right" shrinkToFit="1"/>
    </xf>
    <xf numFmtId="0" fontId="0" fillId="0" borderId="54" xfId="0" applyFont="1" applyBorder="1" applyAlignment="1">
      <alignment horizontal="right" shrinkToFit="1"/>
    </xf>
    <xf numFmtId="0" fontId="0" fillId="0" borderId="53" xfId="0" applyFont="1" applyBorder="1" applyAlignment="1">
      <alignment horizontal="right" shrinkToFit="1"/>
    </xf>
    <xf numFmtId="0" fontId="0" fillId="0" borderId="28" xfId="0" applyFont="1" applyBorder="1" applyAlignment="1">
      <alignment horizontal="right" shrinkToFit="1"/>
    </xf>
    <xf numFmtId="0" fontId="24" fillId="0" borderId="28" xfId="0" applyFont="1" applyBorder="1" applyAlignment="1">
      <alignment horizontal="center" shrinkToFit="1"/>
    </xf>
    <xf numFmtId="0" fontId="0" fillId="0" borderId="44" xfId="0" applyFont="1" applyBorder="1" applyAlignment="1">
      <alignment horizontal="right" shrinkToFit="1"/>
    </xf>
    <xf numFmtId="0" fontId="22" fillId="0" borderId="56" xfId="0" applyFont="1" applyBorder="1" applyAlignment="1">
      <alignment horizontal="center" shrinkToFit="1"/>
    </xf>
    <xf numFmtId="0" fontId="0" fillId="0" borderId="43" xfId="0" applyBorder="1" applyAlignment="1">
      <alignment horizontal="right" shrinkToFit="1"/>
    </xf>
    <xf numFmtId="0" fontId="0" fillId="0" borderId="42" xfId="0" applyFont="1" applyFill="1" applyBorder="1" applyAlignment="1">
      <alignment horizontal="right" shrinkToFit="1"/>
    </xf>
    <xf numFmtId="0" fontId="0" fillId="0" borderId="57" xfId="0" applyFont="1" applyFill="1" applyBorder="1" applyAlignment="1">
      <alignment horizontal="right" shrinkToFit="1"/>
    </xf>
    <xf numFmtId="0" fontId="6" fillId="0" borderId="58" xfId="0" applyFont="1" applyBorder="1" applyAlignment="1">
      <alignment horizontal="center" shrinkToFit="1"/>
    </xf>
    <xf numFmtId="0" fontId="0" fillId="0" borderId="42" xfId="0" applyFont="1" applyBorder="1" applyAlignment="1">
      <alignment horizontal="right" shrinkToFit="1"/>
    </xf>
    <xf numFmtId="0" fontId="0" fillId="0" borderId="53" xfId="0" applyBorder="1" applyAlignment="1">
      <alignment horizontal="right" shrinkToFit="1"/>
    </xf>
    <xf numFmtId="0" fontId="0" fillId="0" borderId="49" xfId="0" applyBorder="1" applyAlignment="1">
      <alignment horizontal="right" shrinkToFit="1"/>
    </xf>
    <xf numFmtId="0" fontId="0" fillId="0" borderId="27" xfId="0" applyBorder="1" applyAlignment="1">
      <alignment horizontal="right" shrinkToFit="1"/>
    </xf>
    <xf numFmtId="0" fontId="24" fillId="0" borderId="32" xfId="0" applyFont="1" applyBorder="1" applyAlignment="1">
      <alignment horizontal="center" shrinkToFit="1"/>
    </xf>
    <xf numFmtId="0" fontId="0" fillId="0" borderId="59" xfId="0" applyBorder="1" applyAlignment="1">
      <alignment horizontal="center" shrinkToFit="1"/>
    </xf>
    <xf numFmtId="0" fontId="0" fillId="0" borderId="57" xfId="0" applyFont="1" applyBorder="1" applyAlignment="1">
      <alignment horizontal="right" shrinkToFit="1"/>
    </xf>
    <xf numFmtId="0" fontId="22" fillId="0" borderId="58" xfId="0" applyFont="1" applyBorder="1" applyAlignment="1">
      <alignment horizontal="center" shrinkToFit="1"/>
    </xf>
    <xf numFmtId="0" fontId="24" fillId="0" borderId="0" xfId="0" applyFont="1" applyBorder="1" applyAlignment="1">
      <alignment horizontal="right" shrinkToFit="1"/>
    </xf>
    <xf numFmtId="0" fontId="0" fillId="0" borderId="42" xfId="0" applyFont="1" applyBorder="1" applyAlignment="1">
      <alignment horizontal="center" shrinkToFit="1"/>
    </xf>
    <xf numFmtId="0" fontId="0" fillId="0" borderId="10" xfId="0" applyFont="1" applyBorder="1" applyAlignment="1">
      <alignment horizontal="center" shrinkToFit="1"/>
    </xf>
    <xf numFmtId="0" fontId="0" fillId="0" borderId="50" xfId="0" applyFont="1" applyBorder="1" applyAlignment="1">
      <alignment horizontal="center" shrinkToFit="1"/>
    </xf>
    <xf numFmtId="0" fontId="0" fillId="0" borderId="13" xfId="0" applyFont="1" applyBorder="1" applyAlignment="1">
      <alignment horizontal="center" shrinkToFit="1"/>
    </xf>
    <xf numFmtId="0" fontId="0" fillId="0" borderId="11" xfId="0" applyFont="1" applyBorder="1" applyAlignment="1">
      <alignment horizontal="center" shrinkToFit="1"/>
    </xf>
    <xf numFmtId="0" fontId="25" fillId="0" borderId="10" xfId="0" applyFont="1" applyBorder="1" applyAlignment="1">
      <alignment horizontal="center" shrinkToFit="1"/>
    </xf>
    <xf numFmtId="0" fontId="0" fillId="0" borderId="60" xfId="0" applyFont="1" applyBorder="1" applyAlignment="1">
      <alignment horizontal="center" shrinkToFit="1"/>
    </xf>
    <xf numFmtId="0" fontId="25" fillId="0" borderId="11" xfId="0" applyFont="1" applyBorder="1" applyAlignment="1">
      <alignment horizontal="center" shrinkToFit="1"/>
    </xf>
    <xf numFmtId="0" fontId="26" fillId="0" borderId="55" xfId="0" applyFont="1" applyBorder="1" applyAlignment="1">
      <alignment horizontal="center" shrinkToFit="1"/>
    </xf>
    <xf numFmtId="0" fontId="0" fillId="0" borderId="54" xfId="0" applyFont="1" applyBorder="1" applyAlignment="1">
      <alignment horizontal="center" shrinkToFit="1"/>
    </xf>
    <xf numFmtId="0" fontId="27" fillId="0" borderId="10" xfId="0" applyFont="1" applyBorder="1" applyAlignment="1">
      <alignment horizontal="center" shrinkToFit="1"/>
    </xf>
    <xf numFmtId="0" fontId="25" fillId="0" borderId="51" xfId="0" applyFont="1" applyBorder="1" applyAlignment="1">
      <alignment horizontal="center" shrinkToFit="1"/>
    </xf>
    <xf numFmtId="0" fontId="27" fillId="0" borderId="11" xfId="0" applyFont="1" applyBorder="1" applyAlignment="1">
      <alignment horizontal="center" shrinkToFit="1"/>
    </xf>
    <xf numFmtId="0" fontId="25" fillId="0" borderId="55" xfId="0" applyFont="1" applyBorder="1" applyAlignment="1">
      <alignment horizontal="center" shrinkToFit="1"/>
    </xf>
    <xf numFmtId="0" fontId="23" fillId="0" borderId="61" xfId="0" applyFont="1" applyBorder="1" applyAlignment="1">
      <alignment horizontal="right" shrinkToFit="1"/>
    </xf>
    <xf numFmtId="0" fontId="6" fillId="0" borderId="62" xfId="0" applyFont="1" applyBorder="1" applyAlignment="1">
      <alignment horizontal="center" shrinkToFit="1"/>
    </xf>
    <xf numFmtId="0" fontId="22" fillId="0" borderId="55" xfId="0" applyFont="1" applyBorder="1" applyAlignment="1">
      <alignment horizontal="center" shrinkToFit="1"/>
    </xf>
    <xf numFmtId="0" fontId="0" fillId="0" borderId="63" xfId="0" applyFont="1" applyBorder="1" applyAlignment="1">
      <alignment horizontal="right" shrinkToFit="1"/>
    </xf>
    <xf numFmtId="0" fontId="24" fillId="0" borderId="56" xfId="0" applyFont="1" applyBorder="1" applyAlignment="1">
      <alignment horizontal="center" shrinkToFit="1"/>
    </xf>
    <xf numFmtId="0" fontId="6" fillId="0" borderId="55" xfId="0" applyFont="1" applyBorder="1" applyAlignment="1">
      <alignment horizontal="center" shrinkToFit="1"/>
    </xf>
    <xf numFmtId="0" fontId="0" fillId="0" borderId="64" xfId="0" applyFont="1" applyBorder="1" applyAlignment="1">
      <alignment horizontal="center" shrinkToFit="1"/>
    </xf>
    <xf numFmtId="0" fontId="0" fillId="0" borderId="43" xfId="0" applyFont="1" applyBorder="1" applyAlignment="1">
      <alignment horizontal="center" shrinkToFit="1"/>
    </xf>
    <xf numFmtId="0" fontId="0" fillId="0" borderId="53" xfId="0" applyFont="1" applyBorder="1" applyAlignment="1">
      <alignment horizontal="center" shrinkToFit="1"/>
    </xf>
    <xf numFmtId="0" fontId="24" fillId="0" borderId="50" xfId="0" applyFont="1" applyBorder="1" applyAlignment="1">
      <alignment horizontal="center" shrinkToFit="1"/>
    </xf>
    <xf numFmtId="0" fontId="24" fillId="0" borderId="53" xfId="0" applyFont="1" applyBorder="1" applyAlignment="1">
      <alignment horizontal="center" shrinkToFit="1"/>
    </xf>
    <xf numFmtId="0" fontId="24" fillId="0" borderId="27" xfId="0" applyFont="1" applyBorder="1" applyAlignment="1">
      <alignment horizontal="center" shrinkToFit="1"/>
    </xf>
    <xf numFmtId="0" fontId="6" fillId="33" borderId="65"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67" xfId="0" applyFont="1" applyFill="1" applyBorder="1" applyAlignment="1">
      <alignment horizontal="center" vertical="center"/>
    </xf>
    <xf numFmtId="0" fontId="6" fillId="33" borderId="68" xfId="0" applyFont="1" applyFill="1" applyBorder="1" applyAlignment="1">
      <alignment horizontal="center" vertical="center"/>
    </xf>
    <xf numFmtId="0" fontId="5" fillId="0" borderId="69" xfId="0" applyFont="1" applyFill="1" applyBorder="1" applyAlignment="1">
      <alignment horizontal="center" vertical="center"/>
    </xf>
    <xf numFmtId="0" fontId="0" fillId="0" borderId="70" xfId="0" applyFill="1" applyBorder="1" applyAlignment="1">
      <alignment vertical="center"/>
    </xf>
    <xf numFmtId="0" fontId="0" fillId="0" borderId="71" xfId="0" applyFill="1" applyBorder="1" applyAlignment="1">
      <alignment vertical="center"/>
    </xf>
    <xf numFmtId="0" fontId="5" fillId="35" borderId="29" xfId="0" applyFont="1" applyFill="1" applyBorder="1" applyAlignment="1">
      <alignment vertical="top"/>
    </xf>
    <xf numFmtId="0" fontId="0" fillId="0" borderId="29" xfId="0" applyBorder="1" applyAlignment="1">
      <alignment vertical="top"/>
    </xf>
    <xf numFmtId="0" fontId="0" fillId="0" borderId="21" xfId="0" applyBorder="1" applyAlignment="1">
      <alignment vertical="top"/>
    </xf>
    <xf numFmtId="0" fontId="6" fillId="33" borderId="72" xfId="0" applyFont="1" applyFill="1" applyBorder="1" applyAlignment="1">
      <alignment horizontal="center" vertical="center"/>
    </xf>
    <xf numFmtId="0" fontId="0" fillId="0" borderId="30" xfId="0" applyBorder="1" applyAlignment="1">
      <alignment horizontal="center" vertical="center"/>
    </xf>
    <xf numFmtId="0" fontId="7" fillId="0" borderId="12" xfId="0" applyFont="1" applyBorder="1" applyAlignment="1">
      <alignment horizontal="center" vertical="center"/>
    </xf>
    <xf numFmtId="0" fontId="7" fillId="0" borderId="50" xfId="0" applyFont="1" applyBorder="1" applyAlignment="1">
      <alignment horizontal="center" vertical="center"/>
    </xf>
    <xf numFmtId="0" fontId="0" fillId="0" borderId="28" xfId="0"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0" fillId="0" borderId="73" xfId="0" applyBorder="1" applyAlignment="1">
      <alignment horizontal="center" vertical="center"/>
    </xf>
    <xf numFmtId="0" fontId="5" fillId="34" borderId="74" xfId="0" applyFont="1" applyFill="1" applyBorder="1" applyAlignment="1">
      <alignment horizontal="center" vertical="center"/>
    </xf>
    <xf numFmtId="0" fontId="0" fillId="34" borderId="30" xfId="0" applyFill="1" applyBorder="1" applyAlignment="1">
      <alignment vertical="center"/>
    </xf>
    <xf numFmtId="0" fontId="7" fillId="0" borderId="26" xfId="0" applyFont="1" applyFill="1" applyBorder="1" applyAlignment="1">
      <alignment vertical="center" wrapText="1"/>
    </xf>
    <xf numFmtId="0" fontId="7" fillId="0" borderId="72" xfId="0" applyFont="1" applyBorder="1" applyAlignment="1">
      <alignment vertical="center" wrapText="1"/>
    </xf>
    <xf numFmtId="0" fontId="7" fillId="0" borderId="75" xfId="0" applyFont="1" applyBorder="1" applyAlignment="1">
      <alignment vertical="center" wrapText="1"/>
    </xf>
    <xf numFmtId="0" fontId="6" fillId="33" borderId="65" xfId="0" applyFont="1" applyFill="1" applyBorder="1" applyAlignment="1">
      <alignment horizontal="center" vertical="center"/>
    </xf>
    <xf numFmtId="0" fontId="6" fillId="33" borderId="66" xfId="0" applyFont="1" applyFill="1" applyBorder="1" applyAlignment="1">
      <alignment horizontal="center" vertical="center"/>
    </xf>
    <xf numFmtId="0" fontId="5" fillId="36" borderId="74" xfId="0" applyFont="1" applyFill="1" applyBorder="1" applyAlignment="1">
      <alignment horizontal="center" vertical="center"/>
    </xf>
    <xf numFmtId="0" fontId="5" fillId="36" borderId="72" xfId="0" applyFont="1" applyFill="1" applyBorder="1" applyAlignment="1">
      <alignment vertical="center"/>
    </xf>
    <xf numFmtId="0" fontId="5" fillId="36" borderId="75" xfId="0" applyFont="1" applyFill="1" applyBorder="1" applyAlignment="1">
      <alignment vertical="center"/>
    </xf>
    <xf numFmtId="0" fontId="7" fillId="0" borderId="32" xfId="0" applyFont="1" applyBorder="1" applyAlignment="1">
      <alignment horizontal="center" vertical="center"/>
    </xf>
    <xf numFmtId="0" fontId="7" fillId="0" borderId="27" xfId="0" applyFont="1" applyBorder="1" applyAlignment="1">
      <alignment horizontal="center" vertical="center"/>
    </xf>
    <xf numFmtId="0" fontId="7" fillId="0" borderId="27" xfId="0" applyFont="1" applyBorder="1" applyAlignment="1">
      <alignment vertical="center"/>
    </xf>
    <xf numFmtId="0" fontId="7" fillId="0" borderId="76" xfId="0" applyFont="1" applyBorder="1" applyAlignment="1">
      <alignment vertical="center"/>
    </xf>
    <xf numFmtId="0" fontId="5" fillId="34" borderId="12"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69" xfId="0" applyFont="1" applyFill="1" applyBorder="1" applyAlignment="1">
      <alignment horizontal="center" vertical="center"/>
    </xf>
    <xf numFmtId="0" fontId="5" fillId="34" borderId="73" xfId="0" applyFont="1" applyFill="1" applyBorder="1" applyAlignment="1">
      <alignment horizontal="center" vertical="center"/>
    </xf>
    <xf numFmtId="0" fontId="5" fillId="34" borderId="77" xfId="0" applyFont="1" applyFill="1" applyBorder="1" applyAlignment="1">
      <alignment horizontal="center" vertical="center"/>
    </xf>
    <xf numFmtId="0" fontId="5" fillId="34" borderId="78" xfId="0" applyFont="1" applyFill="1" applyBorder="1" applyAlignment="1">
      <alignment horizontal="center" vertical="center"/>
    </xf>
    <xf numFmtId="0" fontId="5" fillId="34" borderId="79" xfId="0" applyFont="1" applyFill="1" applyBorder="1" applyAlignment="1">
      <alignment horizontal="center" vertical="center"/>
    </xf>
    <xf numFmtId="0" fontId="5" fillId="34" borderId="80" xfId="0" applyFont="1" applyFill="1" applyBorder="1" applyAlignment="1">
      <alignment horizontal="center" vertical="center"/>
    </xf>
    <xf numFmtId="0" fontId="0" fillId="0" borderId="50" xfId="0" applyBorder="1" applyAlignment="1">
      <alignment horizontal="center" vertical="center"/>
    </xf>
    <xf numFmtId="0" fontId="0" fillId="0" borderId="70" xfId="0" applyBorder="1" applyAlignment="1">
      <alignment horizontal="center" vertical="center"/>
    </xf>
    <xf numFmtId="0" fontId="5" fillId="0" borderId="12" xfId="0" applyFont="1" applyFill="1" applyBorder="1" applyAlignment="1">
      <alignment horizontal="center" vertical="center"/>
    </xf>
    <xf numFmtId="0" fontId="0" fillId="0" borderId="50" xfId="0" applyFill="1" applyBorder="1" applyAlignment="1">
      <alignment vertical="center"/>
    </xf>
    <xf numFmtId="0" fontId="0" fillId="0" borderId="81" xfId="0" applyFill="1" applyBorder="1" applyAlignment="1">
      <alignment vertical="center"/>
    </xf>
    <xf numFmtId="0" fontId="6" fillId="0" borderId="12" xfId="0" applyFont="1" applyBorder="1" applyAlignment="1">
      <alignment horizontal="center" vertical="center"/>
    </xf>
    <xf numFmtId="0" fontId="6" fillId="0" borderId="28" xfId="0" applyFont="1" applyBorder="1" applyAlignment="1">
      <alignment horizontal="center" vertical="center"/>
    </xf>
    <xf numFmtId="0" fontId="0" fillId="0" borderId="12" xfId="0" applyBorder="1" applyAlignment="1">
      <alignment vertical="center"/>
    </xf>
    <xf numFmtId="0" fontId="0" fillId="0" borderId="50" xfId="0" applyBorder="1" applyAlignment="1">
      <alignment vertical="center"/>
    </xf>
    <xf numFmtId="0" fontId="0" fillId="0" borderId="28" xfId="0" applyBorder="1" applyAlignment="1">
      <alignment vertical="center"/>
    </xf>
    <xf numFmtId="0" fontId="6" fillId="0" borderId="50" xfId="0" applyFont="1" applyBorder="1" applyAlignment="1">
      <alignment horizontal="center" vertical="center"/>
    </xf>
    <xf numFmtId="0" fontId="17" fillId="37" borderId="10" xfId="0" applyFont="1" applyFill="1" applyBorder="1" applyAlignment="1">
      <alignment horizontal="center" vertical="center"/>
    </xf>
    <xf numFmtId="0" fontId="0" fillId="0" borderId="10" xfId="0" applyBorder="1" applyAlignment="1">
      <alignment vertical="center"/>
    </xf>
    <xf numFmtId="0" fontId="6" fillId="0" borderId="13" xfId="0" applyFont="1" applyBorder="1" applyAlignment="1">
      <alignment horizontal="center" vertical="center"/>
    </xf>
    <xf numFmtId="0" fontId="6" fillId="0" borderId="60" xfId="0" applyFont="1" applyBorder="1" applyAlignment="1">
      <alignment horizontal="center" vertical="center"/>
    </xf>
    <xf numFmtId="0" fontId="6" fillId="0" borderId="31" xfId="0" applyFont="1" applyBorder="1" applyAlignment="1">
      <alignment horizontal="center" vertical="center"/>
    </xf>
    <xf numFmtId="0" fontId="6" fillId="0" borderId="82" xfId="0" applyFont="1" applyBorder="1" applyAlignment="1">
      <alignment horizontal="center" vertical="center"/>
    </xf>
    <xf numFmtId="0" fontId="0" fillId="0" borderId="31" xfId="0" applyBorder="1" applyAlignment="1">
      <alignment vertical="center"/>
    </xf>
    <xf numFmtId="0" fontId="0" fillId="0" borderId="82" xfId="0" applyBorder="1" applyAlignment="1">
      <alignment vertical="center"/>
    </xf>
    <xf numFmtId="0" fontId="0" fillId="0" borderId="32" xfId="0" applyBorder="1" applyAlignment="1">
      <alignment vertical="center"/>
    </xf>
    <xf numFmtId="0" fontId="0" fillId="0" borderId="78" xfId="0" applyBorder="1" applyAlignment="1">
      <alignment vertical="center"/>
    </xf>
    <xf numFmtId="0" fontId="0" fillId="0" borderId="10" xfId="0" applyBorder="1" applyAlignment="1">
      <alignment horizontal="center" vertical="center"/>
    </xf>
    <xf numFmtId="0" fontId="0" fillId="0" borderId="83" xfId="0" applyFill="1" applyBorder="1" applyAlignment="1">
      <alignment horizontal="left" vertical="top" wrapText="1"/>
    </xf>
    <xf numFmtId="0" fontId="0" fillId="0" borderId="39" xfId="0" applyBorder="1" applyAlignment="1">
      <alignment horizontal="left" vertical="center"/>
    </xf>
    <xf numFmtId="0" fontId="0" fillId="0" borderId="40" xfId="0" applyBorder="1" applyAlignment="1">
      <alignment horizontal="left" vertical="center"/>
    </xf>
    <xf numFmtId="0" fontId="0" fillId="0" borderId="39" xfId="0" applyFill="1" applyBorder="1" applyAlignment="1">
      <alignment horizontal="left" vertical="top" wrapText="1"/>
    </xf>
    <xf numFmtId="0" fontId="0" fillId="0" borderId="39" xfId="0" applyBorder="1" applyAlignment="1">
      <alignment horizontal="left" vertical="top" wrapText="1"/>
    </xf>
    <xf numFmtId="0" fontId="0" fillId="0" borderId="39" xfId="0" applyNumberFormat="1" applyBorder="1" applyAlignment="1">
      <alignment horizontal="left" vertical="top" wrapText="1"/>
    </xf>
    <xf numFmtId="0" fontId="0" fillId="0" borderId="39" xfId="0" applyBorder="1" applyAlignment="1">
      <alignment vertical="center"/>
    </xf>
    <xf numFmtId="0" fontId="7" fillId="0" borderId="69" xfId="0" applyFont="1" applyBorder="1" applyAlignment="1">
      <alignment horizontal="center" vertical="center" shrinkToFit="1"/>
    </xf>
    <xf numFmtId="0" fontId="0" fillId="0" borderId="70" xfId="0" applyBorder="1" applyAlignment="1">
      <alignment horizontal="center" vertical="center" shrinkToFit="1"/>
    </xf>
    <xf numFmtId="0" fontId="13" fillId="0" borderId="69" xfId="0" applyFont="1" applyBorder="1" applyAlignment="1">
      <alignment horizontal="center" vertical="center" shrinkToFit="1"/>
    </xf>
    <xf numFmtId="0" fontId="13" fillId="0" borderId="70" xfId="0" applyFont="1" applyBorder="1" applyAlignment="1">
      <alignment vertical="center" shrinkToFit="1"/>
    </xf>
    <xf numFmtId="0" fontId="13" fillId="0" borderId="71" xfId="0" applyFont="1" applyBorder="1" applyAlignment="1">
      <alignment vertical="center" shrinkToFit="1"/>
    </xf>
    <xf numFmtId="0" fontId="0" fillId="0" borderId="11" xfId="0" applyFill="1" applyBorder="1" applyAlignment="1">
      <alignment horizontal="center" vertical="center" wrapText="1"/>
    </xf>
    <xf numFmtId="0" fontId="0" fillId="0" borderId="29" xfId="0" applyBorder="1" applyAlignment="1">
      <alignment vertical="center" wrapText="1"/>
    </xf>
    <xf numFmtId="0" fontId="0" fillId="0" borderId="21" xfId="0" applyBorder="1" applyAlignment="1">
      <alignment vertical="center" wrapText="1"/>
    </xf>
    <xf numFmtId="0" fontId="10" fillId="37" borderId="12" xfId="0" applyFont="1" applyFill="1" applyBorder="1" applyAlignment="1">
      <alignment horizontal="center" vertical="center"/>
    </xf>
    <xf numFmtId="0" fontId="10" fillId="37" borderId="50" xfId="0" applyFont="1" applyFill="1" applyBorder="1" applyAlignment="1">
      <alignment horizontal="center" vertical="center"/>
    </xf>
    <xf numFmtId="0" fontId="10" fillId="37" borderId="28" xfId="0" applyFont="1" applyFill="1" applyBorder="1" applyAlignment="1">
      <alignment horizontal="center" vertical="center"/>
    </xf>
    <xf numFmtId="0" fontId="0" fillId="0" borderId="11" xfId="0" applyBorder="1" applyAlignment="1">
      <alignment horizontal="center" vertical="center" wrapText="1"/>
    </xf>
    <xf numFmtId="0" fontId="0" fillId="0" borderId="29" xfId="0" applyBorder="1" applyAlignment="1">
      <alignment horizontal="center" vertical="center" wrapText="1"/>
    </xf>
    <xf numFmtId="0" fontId="0" fillId="0" borderId="21" xfId="0" applyBorder="1" applyAlignment="1">
      <alignment horizontal="center" vertical="center" wrapText="1"/>
    </xf>
    <xf numFmtId="0" fontId="6" fillId="0" borderId="27" xfId="0" applyFont="1" applyBorder="1" applyAlignment="1">
      <alignment horizontal="center" vertical="center"/>
    </xf>
    <xf numFmtId="0" fontId="0" fillId="0" borderId="27" xfId="0" applyBorder="1" applyAlignment="1">
      <alignment horizontal="center" vertical="center"/>
    </xf>
    <xf numFmtId="0" fontId="6" fillId="0" borderId="21" xfId="0" applyFont="1" applyBorder="1" applyAlignment="1">
      <alignment horizontal="center" vertical="center"/>
    </xf>
    <xf numFmtId="0" fontId="6" fillId="0" borderId="32" xfId="0" applyFont="1" applyBorder="1" applyAlignment="1">
      <alignment horizontal="center" vertical="center"/>
    </xf>
    <xf numFmtId="0" fontId="6" fillId="0" borderId="0" xfId="0" applyFont="1" applyAlignment="1">
      <alignment horizontal="center" vertical="center"/>
    </xf>
    <xf numFmtId="0" fontId="10" fillId="37" borderId="13" xfId="0" applyFont="1" applyFill="1" applyBorder="1" applyAlignment="1">
      <alignment horizontal="center" vertical="center"/>
    </xf>
    <xf numFmtId="0" fontId="10" fillId="37" borderId="53" xfId="0" applyFont="1" applyFill="1" applyBorder="1" applyAlignment="1">
      <alignment vertical="center"/>
    </xf>
    <xf numFmtId="0" fontId="10" fillId="37" borderId="60" xfId="0" applyFont="1" applyFill="1" applyBorder="1" applyAlignment="1">
      <alignment vertical="center"/>
    </xf>
    <xf numFmtId="0" fontId="10" fillId="37" borderId="53" xfId="0" applyFont="1" applyFill="1" applyBorder="1" applyAlignment="1">
      <alignment horizontal="center" vertical="center"/>
    </xf>
    <xf numFmtId="0" fontId="10" fillId="37" borderId="60" xfId="0" applyFont="1" applyFill="1" applyBorder="1" applyAlignment="1">
      <alignment horizontal="center" vertical="center"/>
    </xf>
    <xf numFmtId="0" fontId="0" fillId="0" borderId="68" xfId="0" applyBorder="1" applyAlignment="1">
      <alignment horizontal="center" vertical="center"/>
    </xf>
    <xf numFmtId="0" fontId="6" fillId="33" borderId="84" xfId="0" applyFont="1" applyFill="1" applyBorder="1" applyAlignment="1">
      <alignment horizontal="center" vertical="center"/>
    </xf>
    <xf numFmtId="0" fontId="0" fillId="0" borderId="85" xfId="0" applyBorder="1" applyAlignment="1">
      <alignment horizontal="center" vertical="center"/>
    </xf>
    <xf numFmtId="0" fontId="6" fillId="33" borderId="26" xfId="0" applyFont="1" applyFill="1" applyBorder="1" applyAlignment="1">
      <alignment horizontal="center" vertical="center"/>
    </xf>
    <xf numFmtId="0" fontId="0" fillId="0" borderId="72" xfId="0" applyBorder="1" applyAlignment="1">
      <alignment horizontal="center" vertical="center"/>
    </xf>
    <xf numFmtId="0" fontId="6" fillId="33" borderId="86" xfId="0" applyFont="1" applyFill="1" applyBorder="1" applyAlignment="1">
      <alignment horizontal="center" vertical="center"/>
    </xf>
    <xf numFmtId="0" fontId="0" fillId="0" borderId="87" xfId="0" applyBorder="1" applyAlignment="1">
      <alignment horizontal="center" vertical="center"/>
    </xf>
    <xf numFmtId="0" fontId="5" fillId="35" borderId="79" xfId="0" applyFont="1" applyFill="1" applyBorder="1" applyAlignment="1">
      <alignment horizontal="center" vertical="center"/>
    </xf>
    <xf numFmtId="0" fontId="0" fillId="35" borderId="70" xfId="0" applyFill="1" applyBorder="1" applyAlignment="1">
      <alignment vertical="center"/>
    </xf>
    <xf numFmtId="0" fontId="0" fillId="35" borderId="71" xfId="0" applyFill="1" applyBorder="1" applyAlignment="1">
      <alignment vertical="center"/>
    </xf>
    <xf numFmtId="0" fontId="6" fillId="0" borderId="47" xfId="0" applyFont="1" applyBorder="1" applyAlignment="1">
      <alignment horizontal="center"/>
    </xf>
    <xf numFmtId="0" fontId="6" fillId="0" borderId="88" xfId="0" applyFont="1" applyBorder="1" applyAlignment="1">
      <alignment horizontal="center"/>
    </xf>
    <xf numFmtId="0" fontId="22" fillId="0" borderId="89" xfId="0" applyFont="1" applyBorder="1" applyAlignment="1">
      <alignment horizontal="center"/>
    </xf>
    <xf numFmtId="0" fontId="22" fillId="0" borderId="90" xfId="0" applyFont="1" applyBorder="1" applyAlignment="1">
      <alignment horizontal="center"/>
    </xf>
    <xf numFmtId="0" fontId="22" fillId="0" borderId="48" xfId="0" applyFont="1" applyBorder="1" applyAlignment="1">
      <alignment horizontal="center"/>
    </xf>
    <xf numFmtId="0" fontId="0" fillId="0" borderId="91" xfId="0" applyBorder="1" applyAlignment="1">
      <alignment horizontal="left" vertical="top" wrapText="1"/>
    </xf>
    <xf numFmtId="0" fontId="0" fillId="0" borderId="92" xfId="0" applyBorder="1" applyAlignment="1">
      <alignment horizontal="left" vertical="top" wrapText="1"/>
    </xf>
    <xf numFmtId="0" fontId="0" fillId="0" borderId="93" xfId="0" applyBorder="1" applyAlignment="1">
      <alignment horizontal="left" vertical="top" wrapText="1"/>
    </xf>
    <xf numFmtId="0" fontId="0" fillId="0" borderId="94" xfId="0" applyBorder="1" applyAlignment="1">
      <alignment horizontal="left" vertical="top" wrapText="1"/>
    </xf>
    <xf numFmtId="0" fontId="0" fillId="0" borderId="0" xfId="0" applyBorder="1" applyAlignment="1">
      <alignment horizontal="left" vertical="top" wrapText="1"/>
    </xf>
    <xf numFmtId="0" fontId="0" fillId="0" borderId="95" xfId="0" applyBorder="1" applyAlignment="1">
      <alignment horizontal="left" vertical="top" wrapText="1"/>
    </xf>
    <xf numFmtId="0" fontId="0" fillId="0" borderId="96"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6" fillId="0" borderId="99" xfId="0" applyFont="1" applyBorder="1" applyAlignment="1">
      <alignment horizontal="center" vertical="center"/>
    </xf>
    <xf numFmtId="0" fontId="0" fillId="0" borderId="100" xfId="0" applyBorder="1" applyAlignment="1">
      <alignment horizontal="center" vertical="center"/>
    </xf>
    <xf numFmtId="0" fontId="6" fillId="0" borderId="57" xfId="0" applyFont="1" applyBorder="1" applyAlignment="1">
      <alignment horizontal="center" vertical="center"/>
    </xf>
    <xf numFmtId="0" fontId="0" fillId="0" borderId="57" xfId="0" applyBorder="1" applyAlignment="1">
      <alignment horizontal="center" vertical="center"/>
    </xf>
    <xf numFmtId="0" fontId="0" fillId="0" borderId="101" xfId="0" applyBorder="1" applyAlignment="1">
      <alignment horizontal="center" vertical="center"/>
    </xf>
    <xf numFmtId="0" fontId="6" fillId="0" borderId="45" xfId="0" applyFont="1" applyBorder="1" applyAlignment="1">
      <alignment horizontal="center" shrinkToFit="1"/>
    </xf>
    <xf numFmtId="0" fontId="0" fillId="0" borderId="46" xfId="0" applyBorder="1" applyAlignment="1">
      <alignment horizontal="center" shrinkToFit="1"/>
    </xf>
    <xf numFmtId="0" fontId="0" fillId="0" borderId="59" xfId="0" applyBorder="1" applyAlignment="1">
      <alignment horizontal="center" shrinkToFit="1"/>
    </xf>
    <xf numFmtId="0" fontId="6" fillId="0" borderId="47" xfId="0" applyFont="1" applyBorder="1" applyAlignment="1">
      <alignment horizontal="center" shrinkToFit="1"/>
    </xf>
    <xf numFmtId="0" fontId="6" fillId="0" borderId="46" xfId="0" applyFont="1" applyBorder="1" applyAlignment="1">
      <alignment horizontal="center" shrinkToFit="1"/>
    </xf>
    <xf numFmtId="0" fontId="22" fillId="0" borderId="48" xfId="0" applyFont="1" applyBorder="1" applyAlignment="1">
      <alignment horizontal="center" shrinkToFit="1"/>
    </xf>
    <xf numFmtId="0" fontId="22" fillId="0" borderId="46" xfId="0" applyFont="1" applyBorder="1" applyAlignment="1">
      <alignment horizontal="center" shrinkToFit="1"/>
    </xf>
    <xf numFmtId="0" fontId="22" fillId="0" borderId="59" xfId="0" applyFont="1" applyBorder="1" applyAlignment="1">
      <alignment horizontal="center" shrinkToFit="1"/>
    </xf>
    <xf numFmtId="0" fontId="22" fillId="0" borderId="48" xfId="0" applyFont="1" applyBorder="1" applyAlignment="1">
      <alignment shrinkToFit="1"/>
    </xf>
    <xf numFmtId="0" fontId="6" fillId="0" borderId="12" xfId="0" applyFont="1" applyBorder="1" applyAlignment="1">
      <alignment/>
    </xf>
    <xf numFmtId="0" fontId="0" fillId="0" borderId="102" xfId="0" applyBorder="1" applyAlignment="1">
      <alignment/>
    </xf>
    <xf numFmtId="0" fontId="6" fillId="0" borderId="103" xfId="0" applyFont="1" applyBorder="1" applyAlignment="1">
      <alignment/>
    </xf>
    <xf numFmtId="0" fontId="0" fillId="0" borderId="104" xfId="0" applyBorder="1" applyAlignment="1">
      <alignment/>
    </xf>
    <xf numFmtId="0" fontId="18" fillId="0" borderId="0" xfId="0" applyFont="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6" fillId="0" borderId="105" xfId="0" applyFont="1" applyBorder="1" applyAlignment="1">
      <alignment/>
    </xf>
    <xf numFmtId="0" fontId="0" fillId="0" borderId="101" xfId="0"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85725</xdr:colOff>
      <xdr:row>5</xdr:row>
      <xdr:rowOff>247650</xdr:rowOff>
    </xdr:from>
    <xdr:to>
      <xdr:col>16</xdr:col>
      <xdr:colOff>1295400</xdr:colOff>
      <xdr:row>16</xdr:row>
      <xdr:rowOff>38100</xdr:rowOff>
    </xdr:to>
    <xdr:pic>
      <xdr:nvPicPr>
        <xdr:cNvPr id="1" name="Picture 1" descr="1047997_06_6拷貝"/>
        <xdr:cNvPicPr preferRelativeResize="1">
          <a:picLocks noChangeAspect="1"/>
        </xdr:cNvPicPr>
      </xdr:nvPicPr>
      <xdr:blipFill>
        <a:blip r:embed="rId1"/>
        <a:srcRect b="3199"/>
        <a:stretch>
          <a:fillRect/>
        </a:stretch>
      </xdr:blipFill>
      <xdr:spPr>
        <a:xfrm>
          <a:off x="12592050" y="2143125"/>
          <a:ext cx="1209675" cy="2305050"/>
        </a:xfrm>
        <a:prstGeom prst="rect">
          <a:avLst/>
        </a:prstGeom>
        <a:noFill/>
        <a:ln w="317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abbcc@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48"/>
  <sheetViews>
    <sheetView tabSelected="1" zoomScale="70" zoomScaleNormal="70" zoomScalePageLayoutView="0" workbookViewId="0" topLeftCell="A1">
      <selection activeCell="I12" sqref="I12"/>
    </sheetView>
  </sheetViews>
  <sheetFormatPr defaultColWidth="9.00390625" defaultRowHeight="16.5"/>
  <cols>
    <col min="1" max="1" width="5.25390625" style="0" customWidth="1"/>
    <col min="2" max="2" width="12.875" style="0" customWidth="1"/>
    <col min="3" max="3" width="6.375" style="0" customWidth="1"/>
    <col min="4" max="4" width="14.625" style="0" customWidth="1"/>
    <col min="5" max="5" width="7.125" style="0" customWidth="1"/>
    <col min="6" max="6" width="4.125" style="0" customWidth="1"/>
    <col min="7" max="7" width="3.875" style="0" customWidth="1"/>
    <col min="8" max="8" width="10.125" style="0" customWidth="1"/>
    <col min="9" max="9" width="9.75390625" style="0" customWidth="1"/>
    <col min="10" max="10" width="11.125" style="0" customWidth="1"/>
    <col min="11" max="11" width="15.625" style="0" customWidth="1"/>
    <col min="12" max="12" width="18.625" style="0" customWidth="1"/>
    <col min="13" max="13" width="13.75390625" style="0" customWidth="1"/>
    <col min="14" max="14" width="18.25390625" style="0" customWidth="1"/>
    <col min="15" max="15" width="11.125" style="0" customWidth="1"/>
    <col min="16" max="16" width="1.4921875" style="17" customWidth="1"/>
    <col min="17" max="17" width="18.75390625" style="0" customWidth="1"/>
  </cols>
  <sheetData>
    <row r="1" spans="1:16" ht="22.5" customHeight="1" thickBot="1" thickTop="1">
      <c r="A1" s="221" t="s">
        <v>119</v>
      </c>
      <c r="B1" s="222"/>
      <c r="C1" s="222"/>
      <c r="D1" s="222"/>
      <c r="E1" s="222"/>
      <c r="F1" s="222"/>
      <c r="G1" s="222"/>
      <c r="H1" s="222"/>
      <c r="I1" s="222"/>
      <c r="J1" s="222"/>
      <c r="K1" s="222"/>
      <c r="L1" s="222"/>
      <c r="M1" s="222"/>
      <c r="N1" s="222"/>
      <c r="O1" s="223"/>
      <c r="P1" s="13"/>
    </row>
    <row r="2" spans="1:16" ht="24.75" customHeight="1" thickTop="1">
      <c r="A2" s="232" t="s">
        <v>120</v>
      </c>
      <c r="B2" s="233"/>
      <c r="C2" s="224"/>
      <c r="D2" s="225"/>
      <c r="E2" s="225"/>
      <c r="F2" s="225"/>
      <c r="G2" s="226"/>
      <c r="H2" s="226"/>
      <c r="I2" s="226"/>
      <c r="J2" s="226"/>
      <c r="K2" s="226"/>
      <c r="L2" s="226"/>
      <c r="M2" s="226"/>
      <c r="N2" s="226"/>
      <c r="O2" s="227"/>
      <c r="P2" s="14"/>
    </row>
    <row r="3" spans="1:16" ht="24.75" customHeight="1">
      <c r="A3" s="235" t="s">
        <v>121</v>
      </c>
      <c r="B3" s="229"/>
      <c r="C3" s="208"/>
      <c r="D3" s="209"/>
      <c r="E3" s="236"/>
      <c r="F3" s="210"/>
      <c r="G3" s="228" t="s">
        <v>123</v>
      </c>
      <c r="H3" s="229"/>
      <c r="I3" s="208"/>
      <c r="J3" s="209"/>
      <c r="K3" s="210"/>
      <c r="L3" s="39" t="s">
        <v>125</v>
      </c>
      <c r="M3" s="238"/>
      <c r="N3" s="239"/>
      <c r="O3" s="240"/>
      <c r="P3" s="14"/>
    </row>
    <row r="4" spans="1:16" ht="24" customHeight="1" thickBot="1">
      <c r="A4" s="234" t="s">
        <v>122</v>
      </c>
      <c r="B4" s="231"/>
      <c r="C4" s="211"/>
      <c r="D4" s="212"/>
      <c r="E4" s="237"/>
      <c r="F4" s="213"/>
      <c r="G4" s="230" t="s">
        <v>124</v>
      </c>
      <c r="H4" s="231"/>
      <c r="I4" s="211"/>
      <c r="J4" s="212"/>
      <c r="K4" s="213"/>
      <c r="L4" s="40" t="s">
        <v>129</v>
      </c>
      <c r="M4" s="200"/>
      <c r="N4" s="201"/>
      <c r="O4" s="202"/>
      <c r="P4" s="14"/>
    </row>
    <row r="5" spans="1:17" ht="53.25" customHeight="1" thickBot="1" thickTop="1">
      <c r="A5" s="214" t="s">
        <v>128</v>
      </c>
      <c r="B5" s="215"/>
      <c r="C5" s="216" t="s">
        <v>242</v>
      </c>
      <c r="D5" s="217"/>
      <c r="E5" s="217"/>
      <c r="F5" s="217"/>
      <c r="G5" s="217"/>
      <c r="H5" s="217"/>
      <c r="I5" s="217"/>
      <c r="J5" s="217"/>
      <c r="K5" s="217"/>
      <c r="L5" s="217"/>
      <c r="M5" s="217"/>
      <c r="N5" s="217"/>
      <c r="O5" s="218"/>
      <c r="P5" s="14"/>
      <c r="Q5" s="41"/>
    </row>
    <row r="6" spans="1:17" ht="23.25" customHeight="1" thickBot="1" thickTop="1">
      <c r="A6" s="198" t="s">
        <v>111</v>
      </c>
      <c r="B6" s="198" t="s">
        <v>112</v>
      </c>
      <c r="C6" s="198" t="s">
        <v>113</v>
      </c>
      <c r="D6" s="219" t="s">
        <v>115</v>
      </c>
      <c r="E6" s="206" t="s">
        <v>116</v>
      </c>
      <c r="F6" s="206"/>
      <c r="G6" s="207"/>
      <c r="H6" s="196" t="s">
        <v>217</v>
      </c>
      <c r="I6" s="196" t="s">
        <v>216</v>
      </c>
      <c r="J6" s="196" t="s">
        <v>215</v>
      </c>
      <c r="K6" s="198" t="s">
        <v>126</v>
      </c>
      <c r="L6" s="198" t="s">
        <v>213</v>
      </c>
      <c r="M6" s="198" t="s">
        <v>214</v>
      </c>
      <c r="N6" s="198" t="s">
        <v>207</v>
      </c>
      <c r="O6" s="198" t="s">
        <v>212</v>
      </c>
      <c r="P6" s="15"/>
      <c r="Q6" s="203" t="s">
        <v>130</v>
      </c>
    </row>
    <row r="7" spans="1:17" ht="21" customHeight="1" thickBot="1" thickTop="1">
      <c r="A7" s="199"/>
      <c r="B7" s="199"/>
      <c r="C7" s="199"/>
      <c r="D7" s="220"/>
      <c r="E7" s="57" t="s">
        <v>211</v>
      </c>
      <c r="F7" s="32" t="s">
        <v>209</v>
      </c>
      <c r="G7" s="32" t="s">
        <v>210</v>
      </c>
      <c r="H7" s="197"/>
      <c r="I7" s="197"/>
      <c r="J7" s="197"/>
      <c r="K7" s="199"/>
      <c r="L7" s="199"/>
      <c r="M7" s="199"/>
      <c r="N7" s="199"/>
      <c r="O7" s="199"/>
      <c r="P7" s="15"/>
      <c r="Q7" s="203"/>
    </row>
    <row r="8" spans="1:17" ht="21" customHeight="1" thickTop="1">
      <c r="A8" s="93" t="s">
        <v>241</v>
      </c>
      <c r="B8" s="94" t="s">
        <v>204</v>
      </c>
      <c r="C8" s="94" t="s">
        <v>205</v>
      </c>
      <c r="D8" s="95" t="s">
        <v>117</v>
      </c>
      <c r="E8" s="91">
        <v>2000</v>
      </c>
      <c r="F8" s="91">
        <v>1</v>
      </c>
      <c r="G8" s="91">
        <v>1</v>
      </c>
      <c r="H8" s="94">
        <v>181</v>
      </c>
      <c r="I8" s="94">
        <v>65</v>
      </c>
      <c r="J8" s="94">
        <v>25</v>
      </c>
      <c r="K8" s="96" t="s">
        <v>127</v>
      </c>
      <c r="L8" s="97" t="s">
        <v>206</v>
      </c>
      <c r="M8" s="97" t="s">
        <v>240</v>
      </c>
      <c r="N8" s="96" t="s">
        <v>208</v>
      </c>
      <c r="O8" s="98" t="s">
        <v>118</v>
      </c>
      <c r="P8" s="15"/>
      <c r="Q8" s="203"/>
    </row>
    <row r="9" spans="1:17" s="10" customFormat="1" ht="17.25" customHeight="1">
      <c r="A9" s="28">
        <v>1</v>
      </c>
      <c r="B9" s="78"/>
      <c r="C9" s="78"/>
      <c r="D9" s="79"/>
      <c r="E9" s="92"/>
      <c r="F9" s="92"/>
      <c r="G9" s="92"/>
      <c r="H9" s="78"/>
      <c r="I9" s="78"/>
      <c r="J9" s="78"/>
      <c r="K9" s="80"/>
      <c r="L9" s="81"/>
      <c r="M9" s="81"/>
      <c r="N9" s="82"/>
      <c r="O9" s="83"/>
      <c r="P9" s="12"/>
      <c r="Q9" s="204"/>
    </row>
    <row r="10" spans="1:19" s="10" customFormat="1" ht="16.5">
      <c r="A10" s="18">
        <v>2</v>
      </c>
      <c r="B10" s="2"/>
      <c r="C10" s="2"/>
      <c r="D10" s="5"/>
      <c r="E10" s="67"/>
      <c r="F10" s="67"/>
      <c r="G10" s="67"/>
      <c r="H10" s="2"/>
      <c r="I10" s="2"/>
      <c r="J10" s="2"/>
      <c r="K10" s="34"/>
      <c r="L10" s="34"/>
      <c r="M10" s="34"/>
      <c r="N10" s="34"/>
      <c r="O10" s="19"/>
      <c r="P10" s="16"/>
      <c r="Q10" s="204"/>
      <c r="S10" s="100"/>
    </row>
    <row r="11" spans="1:17" s="10" customFormat="1" ht="16.5">
      <c r="A11" s="18">
        <v>3</v>
      </c>
      <c r="B11" s="2"/>
      <c r="C11" s="2"/>
      <c r="D11" s="11"/>
      <c r="E11" s="68"/>
      <c r="F11" s="68"/>
      <c r="G11" s="69"/>
      <c r="H11" s="2"/>
      <c r="I11" s="2"/>
      <c r="J11" s="2"/>
      <c r="K11" s="34"/>
      <c r="L11" s="34"/>
      <c r="M11" s="34"/>
      <c r="N11" s="34"/>
      <c r="O11" s="20"/>
      <c r="P11" s="12"/>
      <c r="Q11" s="204"/>
    </row>
    <row r="12" spans="1:17" ht="16.5">
      <c r="A12" s="18">
        <v>4</v>
      </c>
      <c r="B12" s="2"/>
      <c r="C12" s="1"/>
      <c r="D12" s="7"/>
      <c r="E12" s="70"/>
      <c r="F12" s="70"/>
      <c r="G12" s="71"/>
      <c r="H12" s="1"/>
      <c r="I12" s="1"/>
      <c r="J12" s="1"/>
      <c r="K12" s="37"/>
      <c r="L12" s="37"/>
      <c r="M12" s="37"/>
      <c r="N12" s="34"/>
      <c r="O12" s="21"/>
      <c r="P12" s="16"/>
      <c r="Q12" s="204"/>
    </row>
    <row r="13" spans="1:17" ht="16.5">
      <c r="A13" s="18">
        <v>5</v>
      </c>
      <c r="B13" s="2"/>
      <c r="C13" s="1"/>
      <c r="D13" s="7"/>
      <c r="E13" s="70"/>
      <c r="F13" s="70"/>
      <c r="G13" s="71"/>
      <c r="H13" s="1"/>
      <c r="I13" s="1"/>
      <c r="J13" s="1"/>
      <c r="K13" s="37"/>
      <c r="L13" s="37"/>
      <c r="M13" s="37"/>
      <c r="N13" s="34"/>
      <c r="O13" s="21"/>
      <c r="P13" s="16"/>
      <c r="Q13" s="204"/>
    </row>
    <row r="14" spans="1:17" ht="16.5">
      <c r="A14" s="18">
        <v>6</v>
      </c>
      <c r="B14" s="2"/>
      <c r="C14" s="1"/>
      <c r="D14" s="7"/>
      <c r="E14" s="70"/>
      <c r="F14" s="70"/>
      <c r="G14" s="71"/>
      <c r="H14" s="1"/>
      <c r="I14" s="1"/>
      <c r="J14" s="1"/>
      <c r="K14" s="37"/>
      <c r="L14" s="37"/>
      <c r="M14" s="37"/>
      <c r="N14" s="34"/>
      <c r="O14" s="21"/>
      <c r="P14" s="16"/>
      <c r="Q14" s="204"/>
    </row>
    <row r="15" spans="1:17" ht="16.5">
      <c r="A15" s="18">
        <v>7</v>
      </c>
      <c r="B15" s="2"/>
      <c r="C15" s="1"/>
      <c r="D15" s="7"/>
      <c r="E15" s="70"/>
      <c r="F15" s="70"/>
      <c r="G15" s="71"/>
      <c r="H15" s="1"/>
      <c r="I15" s="1"/>
      <c r="J15" s="1"/>
      <c r="K15" s="37"/>
      <c r="L15" s="37"/>
      <c r="M15" s="37"/>
      <c r="N15" s="34"/>
      <c r="O15" s="21"/>
      <c r="P15" s="16"/>
      <c r="Q15" s="204"/>
    </row>
    <row r="16" spans="1:17" ht="16.5">
      <c r="A16" s="18">
        <v>8</v>
      </c>
      <c r="B16" s="2"/>
      <c r="C16" s="1"/>
      <c r="D16" s="7"/>
      <c r="E16" s="70"/>
      <c r="F16" s="70"/>
      <c r="G16" s="71"/>
      <c r="H16" s="1"/>
      <c r="I16" s="1"/>
      <c r="J16" s="1"/>
      <c r="K16" s="37"/>
      <c r="L16" s="37"/>
      <c r="M16" s="37"/>
      <c r="N16" s="34"/>
      <c r="O16" s="21"/>
      <c r="P16" s="16"/>
      <c r="Q16" s="204"/>
    </row>
    <row r="17" spans="1:17" ht="16.5">
      <c r="A17" s="18">
        <v>9</v>
      </c>
      <c r="B17" s="2"/>
      <c r="C17" s="1"/>
      <c r="D17" s="7"/>
      <c r="E17" s="70"/>
      <c r="F17" s="70"/>
      <c r="G17" s="71"/>
      <c r="H17" s="1"/>
      <c r="I17" s="1"/>
      <c r="J17" s="1"/>
      <c r="K17" s="37"/>
      <c r="L17" s="37"/>
      <c r="M17" s="37"/>
      <c r="N17" s="34"/>
      <c r="O17" s="21"/>
      <c r="P17" s="16"/>
      <c r="Q17" s="204"/>
    </row>
    <row r="18" spans="1:17" ht="16.5" customHeight="1">
      <c r="A18" s="18">
        <v>10</v>
      </c>
      <c r="B18" s="2"/>
      <c r="C18" s="1"/>
      <c r="D18" s="7"/>
      <c r="E18" s="70"/>
      <c r="F18" s="70"/>
      <c r="G18" s="71"/>
      <c r="H18" s="1"/>
      <c r="I18" s="1"/>
      <c r="J18" s="1"/>
      <c r="K18" s="37"/>
      <c r="L18" s="37"/>
      <c r="M18" s="37"/>
      <c r="N18" s="34"/>
      <c r="O18" s="21"/>
      <c r="P18" s="16"/>
      <c r="Q18" s="204"/>
    </row>
    <row r="19" spans="1:17" ht="16.5" customHeight="1">
      <c r="A19" s="18">
        <v>11</v>
      </c>
      <c r="B19" s="2"/>
      <c r="C19" s="1"/>
      <c r="D19" s="7"/>
      <c r="E19" s="70"/>
      <c r="F19" s="70"/>
      <c r="G19" s="71"/>
      <c r="H19" s="1"/>
      <c r="I19" s="1"/>
      <c r="J19" s="1"/>
      <c r="K19" s="37"/>
      <c r="L19" s="37"/>
      <c r="M19" s="37"/>
      <c r="N19" s="34"/>
      <c r="O19" s="21"/>
      <c r="P19" s="16"/>
      <c r="Q19" s="205"/>
    </row>
    <row r="20" spans="1:16" ht="17.25" customHeight="1">
      <c r="A20" s="18">
        <v>12</v>
      </c>
      <c r="B20" s="2"/>
      <c r="C20" s="1"/>
      <c r="D20" s="7"/>
      <c r="E20" s="70"/>
      <c r="F20" s="70"/>
      <c r="G20" s="71"/>
      <c r="H20" s="1"/>
      <c r="I20" s="1"/>
      <c r="J20" s="1"/>
      <c r="K20" s="37"/>
      <c r="L20" s="37"/>
      <c r="M20" s="37"/>
      <c r="N20" s="34"/>
      <c r="O20" s="21"/>
      <c r="P20" s="16"/>
    </row>
    <row r="21" spans="1:16" ht="16.5">
      <c r="A21" s="18">
        <v>13</v>
      </c>
      <c r="B21" s="2"/>
      <c r="C21" s="1"/>
      <c r="D21" s="7"/>
      <c r="E21" s="70"/>
      <c r="F21" s="70"/>
      <c r="G21" s="71"/>
      <c r="H21" s="1"/>
      <c r="I21" s="1"/>
      <c r="J21" s="1"/>
      <c r="K21" s="37"/>
      <c r="L21" s="37"/>
      <c r="M21" s="37"/>
      <c r="N21" s="34"/>
      <c r="O21" s="21"/>
      <c r="P21" s="16"/>
    </row>
    <row r="22" spans="1:16" ht="16.5">
      <c r="A22" s="18">
        <v>14</v>
      </c>
      <c r="B22" s="2"/>
      <c r="C22" s="1"/>
      <c r="D22" s="7"/>
      <c r="E22" s="70"/>
      <c r="F22" s="70"/>
      <c r="G22" s="71"/>
      <c r="H22" s="1"/>
      <c r="I22" s="1"/>
      <c r="J22" s="1"/>
      <c r="K22" s="37"/>
      <c r="L22" s="37"/>
      <c r="M22" s="37"/>
      <c r="N22" s="34"/>
      <c r="O22" s="21"/>
      <c r="P22" s="16"/>
    </row>
    <row r="23" spans="1:16" ht="16.5">
      <c r="A23" s="18">
        <v>15</v>
      </c>
      <c r="B23" s="2"/>
      <c r="C23" s="1"/>
      <c r="D23" s="7"/>
      <c r="E23" s="70"/>
      <c r="F23" s="70"/>
      <c r="G23" s="71"/>
      <c r="H23" s="1"/>
      <c r="I23" s="1"/>
      <c r="J23" s="1"/>
      <c r="K23" s="37"/>
      <c r="L23" s="37"/>
      <c r="M23" s="37"/>
      <c r="N23" s="34"/>
      <c r="O23" s="21"/>
      <c r="P23" s="16"/>
    </row>
    <row r="24" spans="1:16" ht="16.5">
      <c r="A24" s="18">
        <v>16</v>
      </c>
      <c r="B24" s="2"/>
      <c r="C24" s="1"/>
      <c r="D24" s="7"/>
      <c r="E24" s="70"/>
      <c r="F24" s="70"/>
      <c r="G24" s="71"/>
      <c r="H24" s="1"/>
      <c r="I24" s="1"/>
      <c r="J24" s="1"/>
      <c r="K24" s="37"/>
      <c r="L24" s="37"/>
      <c r="M24" s="37"/>
      <c r="N24" s="34"/>
      <c r="O24" s="21"/>
      <c r="P24" s="16"/>
    </row>
    <row r="25" spans="1:16" ht="16.5">
      <c r="A25" s="18">
        <v>17</v>
      </c>
      <c r="B25" s="2"/>
      <c r="C25" s="1"/>
      <c r="D25" s="7"/>
      <c r="E25" s="70"/>
      <c r="F25" s="70"/>
      <c r="G25" s="71"/>
      <c r="H25" s="1"/>
      <c r="I25" s="1"/>
      <c r="J25" s="1"/>
      <c r="K25" s="37"/>
      <c r="L25" s="37"/>
      <c r="M25" s="37"/>
      <c r="N25" s="34"/>
      <c r="O25" s="21"/>
      <c r="P25" s="16"/>
    </row>
    <row r="26" spans="1:16" ht="16.5">
      <c r="A26" s="18">
        <v>18</v>
      </c>
      <c r="B26" s="3"/>
      <c r="C26" s="4"/>
      <c r="D26" s="8"/>
      <c r="E26" s="72"/>
      <c r="F26" s="72"/>
      <c r="G26" s="71"/>
      <c r="H26" s="4"/>
      <c r="I26" s="4"/>
      <c r="J26" s="4"/>
      <c r="K26" s="38"/>
      <c r="L26" s="38"/>
      <c r="M26" s="38"/>
      <c r="N26" s="34"/>
      <c r="O26" s="22"/>
      <c r="P26" s="16"/>
    </row>
    <row r="27" spans="1:15" ht="16.5">
      <c r="A27" s="18">
        <v>19</v>
      </c>
      <c r="B27" s="2"/>
      <c r="C27" s="2"/>
      <c r="D27" s="9"/>
      <c r="E27" s="73"/>
      <c r="F27" s="73"/>
      <c r="G27" s="71"/>
      <c r="H27" s="2"/>
      <c r="I27" s="2"/>
      <c r="J27" s="2"/>
      <c r="K27" s="34"/>
      <c r="L27" s="34"/>
      <c r="M27" s="34"/>
      <c r="N27" s="34"/>
      <c r="O27" s="23"/>
    </row>
    <row r="28" spans="1:16" ht="16.5">
      <c r="A28" s="18">
        <v>20</v>
      </c>
      <c r="B28" s="2"/>
      <c r="C28" s="1"/>
      <c r="D28" s="7"/>
      <c r="E28" s="70"/>
      <c r="F28" s="70"/>
      <c r="G28" s="71"/>
      <c r="H28" s="1"/>
      <c r="I28" s="1"/>
      <c r="J28" s="1"/>
      <c r="K28" s="37"/>
      <c r="L28" s="37"/>
      <c r="M28" s="37"/>
      <c r="N28" s="34"/>
      <c r="O28" s="21"/>
      <c r="P28" s="16"/>
    </row>
    <row r="29" spans="1:16" ht="16.5">
      <c r="A29" s="18">
        <v>21</v>
      </c>
      <c r="B29" s="2"/>
      <c r="C29" s="1"/>
      <c r="D29" s="7"/>
      <c r="E29" s="70"/>
      <c r="F29" s="70"/>
      <c r="G29" s="71"/>
      <c r="H29" s="1"/>
      <c r="I29" s="1"/>
      <c r="J29" s="1"/>
      <c r="K29" s="37"/>
      <c r="L29" s="37"/>
      <c r="M29" s="37"/>
      <c r="N29" s="34"/>
      <c r="O29" s="21"/>
      <c r="P29" s="16"/>
    </row>
    <row r="30" spans="1:16" ht="16.5">
      <c r="A30" s="18">
        <v>22</v>
      </c>
      <c r="B30" s="2"/>
      <c r="C30" s="1"/>
      <c r="D30" s="7"/>
      <c r="E30" s="70"/>
      <c r="F30" s="70"/>
      <c r="G30" s="71"/>
      <c r="H30" s="1"/>
      <c r="I30" s="1"/>
      <c r="J30" s="1"/>
      <c r="K30" s="37"/>
      <c r="L30" s="37"/>
      <c r="M30" s="37"/>
      <c r="N30" s="34"/>
      <c r="O30" s="21"/>
      <c r="P30" s="16"/>
    </row>
    <row r="31" spans="1:16" ht="16.5">
      <c r="A31" s="18">
        <v>23</v>
      </c>
      <c r="B31" s="2"/>
      <c r="C31" s="1"/>
      <c r="D31" s="7"/>
      <c r="E31" s="70"/>
      <c r="F31" s="70"/>
      <c r="G31" s="71"/>
      <c r="H31" s="1"/>
      <c r="I31" s="1"/>
      <c r="J31" s="1"/>
      <c r="K31" s="37"/>
      <c r="L31" s="37"/>
      <c r="M31" s="37"/>
      <c r="N31" s="34"/>
      <c r="O31" s="21"/>
      <c r="P31" s="16"/>
    </row>
    <row r="32" spans="1:16" ht="16.5">
      <c r="A32" s="18">
        <v>24</v>
      </c>
      <c r="B32" s="2"/>
      <c r="C32" s="1"/>
      <c r="D32" s="7"/>
      <c r="E32" s="70"/>
      <c r="F32" s="70"/>
      <c r="G32" s="71"/>
      <c r="H32" s="1"/>
      <c r="I32" s="1"/>
      <c r="J32" s="1"/>
      <c r="K32" s="37"/>
      <c r="L32" s="37"/>
      <c r="M32" s="37"/>
      <c r="N32" s="34"/>
      <c r="O32" s="21"/>
      <c r="P32" s="16"/>
    </row>
    <row r="33" spans="1:16" ht="16.5">
      <c r="A33" s="18">
        <v>25</v>
      </c>
      <c r="B33" s="2"/>
      <c r="C33" s="1"/>
      <c r="D33" s="7"/>
      <c r="E33" s="70"/>
      <c r="F33" s="70"/>
      <c r="G33" s="71"/>
      <c r="H33" s="1"/>
      <c r="I33" s="1"/>
      <c r="J33" s="1"/>
      <c r="K33" s="37"/>
      <c r="L33" s="37"/>
      <c r="M33" s="37"/>
      <c r="N33" s="34"/>
      <c r="O33" s="21"/>
      <c r="P33" s="16"/>
    </row>
    <row r="34" spans="1:16" ht="16.5">
      <c r="A34" s="18">
        <v>26</v>
      </c>
      <c r="B34" s="2"/>
      <c r="C34" s="1"/>
      <c r="D34" s="7"/>
      <c r="E34" s="70"/>
      <c r="F34" s="70"/>
      <c r="G34" s="71"/>
      <c r="H34" s="1"/>
      <c r="I34" s="1"/>
      <c r="J34" s="1"/>
      <c r="K34" s="37"/>
      <c r="L34" s="37"/>
      <c r="M34" s="37"/>
      <c r="N34" s="34"/>
      <c r="O34" s="21"/>
      <c r="P34" s="16"/>
    </row>
    <row r="35" spans="1:16" ht="16.5">
      <c r="A35" s="18">
        <v>27</v>
      </c>
      <c r="B35" s="3"/>
      <c r="C35" s="4"/>
      <c r="D35" s="8"/>
      <c r="E35" s="72"/>
      <c r="F35" s="72"/>
      <c r="G35" s="71"/>
      <c r="H35" s="4"/>
      <c r="I35" s="4"/>
      <c r="J35" s="4"/>
      <c r="K35" s="38"/>
      <c r="L35" s="38"/>
      <c r="M35" s="38"/>
      <c r="N35" s="34"/>
      <c r="O35" s="22"/>
      <c r="P35" s="16"/>
    </row>
    <row r="36" spans="1:16" ht="16.5">
      <c r="A36" s="18">
        <v>28</v>
      </c>
      <c r="B36" s="3"/>
      <c r="C36" s="4"/>
      <c r="D36" s="8"/>
      <c r="E36" s="72"/>
      <c r="F36" s="72"/>
      <c r="G36" s="71"/>
      <c r="H36" s="4"/>
      <c r="I36" s="4"/>
      <c r="J36" s="4"/>
      <c r="K36" s="38"/>
      <c r="L36" s="38"/>
      <c r="M36" s="38"/>
      <c r="N36" s="34"/>
      <c r="O36" s="22"/>
      <c r="P36" s="16"/>
    </row>
    <row r="37" spans="1:16" ht="16.5">
      <c r="A37" s="18">
        <v>29</v>
      </c>
      <c r="B37" s="3"/>
      <c r="C37" s="4"/>
      <c r="D37" s="8"/>
      <c r="E37" s="8"/>
      <c r="F37" s="8"/>
      <c r="G37" s="6"/>
      <c r="H37" s="4"/>
      <c r="I37" s="4"/>
      <c r="J37" s="4"/>
      <c r="K37" s="38"/>
      <c r="L37" s="38"/>
      <c r="M37" s="38"/>
      <c r="N37" s="34"/>
      <c r="O37" s="22"/>
      <c r="P37" s="16"/>
    </row>
    <row r="38" spans="1:15" ht="16.5">
      <c r="A38" s="18">
        <v>30</v>
      </c>
      <c r="B38" s="3"/>
      <c r="C38" s="4"/>
      <c r="D38" s="8"/>
      <c r="E38" s="8"/>
      <c r="F38" s="8"/>
      <c r="G38" s="6"/>
      <c r="H38" s="4"/>
      <c r="I38" s="4"/>
      <c r="J38" s="4"/>
      <c r="K38" s="38"/>
      <c r="L38" s="38"/>
      <c r="M38" s="38"/>
      <c r="N38" s="34"/>
      <c r="O38" s="22"/>
    </row>
    <row r="39" spans="1:15" ht="16.5">
      <c r="A39" s="18">
        <v>31</v>
      </c>
      <c r="B39" s="3"/>
      <c r="C39" s="4"/>
      <c r="D39" s="8"/>
      <c r="E39" s="8"/>
      <c r="F39" s="8"/>
      <c r="G39" s="6"/>
      <c r="H39" s="4"/>
      <c r="I39" s="4"/>
      <c r="J39" s="4"/>
      <c r="K39" s="38"/>
      <c r="L39" s="38"/>
      <c r="M39" s="38"/>
      <c r="N39" s="34"/>
      <c r="O39" s="22"/>
    </row>
    <row r="40" spans="1:15" ht="16.5">
      <c r="A40" s="18">
        <v>32</v>
      </c>
      <c r="B40" s="3"/>
      <c r="C40" s="4"/>
      <c r="D40" s="8"/>
      <c r="E40" s="8"/>
      <c r="F40" s="8"/>
      <c r="G40" s="6"/>
      <c r="H40" s="4"/>
      <c r="I40" s="4"/>
      <c r="J40" s="4"/>
      <c r="K40" s="38"/>
      <c r="L40" s="38"/>
      <c r="M40" s="38"/>
      <c r="N40" s="34"/>
      <c r="O40" s="22"/>
    </row>
    <row r="41" spans="1:15" ht="16.5">
      <c r="A41" s="18">
        <v>33</v>
      </c>
      <c r="B41" s="3"/>
      <c r="C41" s="4"/>
      <c r="D41" s="8"/>
      <c r="E41" s="8"/>
      <c r="F41" s="8"/>
      <c r="G41" s="6"/>
      <c r="H41" s="4"/>
      <c r="I41" s="4"/>
      <c r="J41" s="4"/>
      <c r="K41" s="38"/>
      <c r="L41" s="38"/>
      <c r="M41" s="38"/>
      <c r="N41" s="34"/>
      <c r="O41" s="22"/>
    </row>
    <row r="42" spans="1:15" ht="16.5">
      <c r="A42" s="18">
        <v>34</v>
      </c>
      <c r="B42" s="3"/>
      <c r="C42" s="4"/>
      <c r="D42" s="8"/>
      <c r="E42" s="8"/>
      <c r="F42" s="8"/>
      <c r="G42" s="6"/>
      <c r="H42" s="4"/>
      <c r="I42" s="4"/>
      <c r="J42" s="4"/>
      <c r="K42" s="38"/>
      <c r="L42" s="38"/>
      <c r="M42" s="38"/>
      <c r="N42" s="34"/>
      <c r="O42" s="22"/>
    </row>
    <row r="43" spans="1:15" ht="16.5">
      <c r="A43" s="18">
        <v>35</v>
      </c>
      <c r="B43" s="3"/>
      <c r="C43" s="4"/>
      <c r="D43" s="8"/>
      <c r="E43" s="8"/>
      <c r="F43" s="8"/>
      <c r="G43" s="6"/>
      <c r="H43" s="4"/>
      <c r="I43" s="4"/>
      <c r="J43" s="4"/>
      <c r="K43" s="38"/>
      <c r="L43" s="38"/>
      <c r="M43" s="38"/>
      <c r="N43" s="34"/>
      <c r="O43" s="22"/>
    </row>
    <row r="44" spans="1:15" ht="16.5">
      <c r="A44" s="18">
        <v>36</v>
      </c>
      <c r="B44" s="3"/>
      <c r="C44" s="4"/>
      <c r="D44" s="8"/>
      <c r="E44" s="8"/>
      <c r="F44" s="8"/>
      <c r="G44" s="6"/>
      <c r="H44" s="4"/>
      <c r="I44" s="4"/>
      <c r="J44" s="4"/>
      <c r="K44" s="38"/>
      <c r="L44" s="38"/>
      <c r="M44" s="38"/>
      <c r="N44" s="34"/>
      <c r="O44" s="22"/>
    </row>
    <row r="45" spans="1:15" ht="16.5">
      <c r="A45" s="18">
        <v>37</v>
      </c>
      <c r="B45" s="3"/>
      <c r="C45" s="4"/>
      <c r="D45" s="8"/>
      <c r="E45" s="8"/>
      <c r="F45" s="8"/>
      <c r="G45" s="6"/>
      <c r="H45" s="4"/>
      <c r="I45" s="4"/>
      <c r="J45" s="4"/>
      <c r="K45" s="38"/>
      <c r="L45" s="38"/>
      <c r="M45" s="38"/>
      <c r="N45" s="34"/>
      <c r="O45" s="22"/>
    </row>
    <row r="46" spans="1:15" ht="16.5">
      <c r="A46" s="18">
        <v>38</v>
      </c>
      <c r="B46" s="3"/>
      <c r="C46" s="4"/>
      <c r="D46" s="8"/>
      <c r="E46" s="8"/>
      <c r="F46" s="8"/>
      <c r="G46" s="6"/>
      <c r="H46" s="4"/>
      <c r="I46" s="4"/>
      <c r="J46" s="4"/>
      <c r="K46" s="38"/>
      <c r="L46" s="38"/>
      <c r="M46" s="38"/>
      <c r="N46" s="34"/>
      <c r="O46" s="22"/>
    </row>
    <row r="47" spans="1:15" ht="16.5">
      <c r="A47" s="18">
        <v>39</v>
      </c>
      <c r="B47" s="3"/>
      <c r="C47" s="4"/>
      <c r="D47" s="8"/>
      <c r="E47" s="8"/>
      <c r="F47" s="8"/>
      <c r="G47" s="6"/>
      <c r="H47" s="4"/>
      <c r="I47" s="4"/>
      <c r="J47" s="4"/>
      <c r="K47" s="38"/>
      <c r="L47" s="38"/>
      <c r="M47" s="38"/>
      <c r="N47" s="34"/>
      <c r="O47" s="22"/>
    </row>
    <row r="48" spans="1:15" ht="17.25" thickBot="1">
      <c r="A48" s="24">
        <v>40</v>
      </c>
      <c r="B48" s="25"/>
      <c r="C48" s="84"/>
      <c r="D48" s="85"/>
      <c r="E48" s="85"/>
      <c r="F48" s="85"/>
      <c r="G48" s="26"/>
      <c r="H48" s="84"/>
      <c r="I48" s="84"/>
      <c r="J48" s="84"/>
      <c r="K48" s="84"/>
      <c r="L48" s="84"/>
      <c r="M48" s="84"/>
      <c r="N48" s="25"/>
      <c r="O48" s="86"/>
    </row>
    <row r="49" ht="17.25" thickTop="1"/>
  </sheetData>
  <sheetProtection/>
  <mergeCells count="29">
    <mergeCell ref="A1:O1"/>
    <mergeCell ref="C2:O2"/>
    <mergeCell ref="G3:H3"/>
    <mergeCell ref="G4:H4"/>
    <mergeCell ref="A2:B2"/>
    <mergeCell ref="A4:B4"/>
    <mergeCell ref="A3:B3"/>
    <mergeCell ref="C3:F3"/>
    <mergeCell ref="C4:F4"/>
    <mergeCell ref="M3:O3"/>
    <mergeCell ref="Q6:Q19"/>
    <mergeCell ref="E6:G6"/>
    <mergeCell ref="A6:A7"/>
    <mergeCell ref="I3:K3"/>
    <mergeCell ref="I4:K4"/>
    <mergeCell ref="A5:B5"/>
    <mergeCell ref="C5:O5"/>
    <mergeCell ref="B6:B7"/>
    <mergeCell ref="C6:C7"/>
    <mergeCell ref="D6:D7"/>
    <mergeCell ref="H6:H7"/>
    <mergeCell ref="I6:I7"/>
    <mergeCell ref="N6:N7"/>
    <mergeCell ref="O6:O7"/>
    <mergeCell ref="M4:O4"/>
    <mergeCell ref="J6:J7"/>
    <mergeCell ref="K6:K7"/>
    <mergeCell ref="L6:L7"/>
    <mergeCell ref="M6:M7"/>
  </mergeCells>
  <hyperlinks>
    <hyperlink ref="L8" r:id="rId1" display="aabbcc@gmail.com"/>
  </hyperlinks>
  <printOptions horizontalCentered="1"/>
  <pageMargins left="0.3937007874015748" right="0.3937007874015748" top="0.5905511811023623" bottom="0.5905511811023623" header="0.5118110236220472" footer="0.5118110236220472"/>
  <pageSetup fitToHeight="2" fitToWidth="1" horizontalDpi="600" verticalDpi="600" orientation="landscape" paperSize="9" scale="84"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A55"/>
  <sheetViews>
    <sheetView zoomScale="55" zoomScaleNormal="55" zoomScalePageLayoutView="0" workbookViewId="0" topLeftCell="A8">
      <selection activeCell="T42" sqref="T42"/>
    </sheetView>
  </sheetViews>
  <sheetFormatPr defaultColWidth="9.00390625" defaultRowHeight="16.5"/>
  <cols>
    <col min="1" max="1" width="5.25390625" style="0" customWidth="1"/>
    <col min="2" max="2" width="12.875" style="0" customWidth="1"/>
    <col min="3" max="4" width="6.375" style="0" customWidth="1"/>
    <col min="5" max="5" width="10.875" style="0" customWidth="1"/>
    <col min="6" max="6" width="9.00390625" style="0" customWidth="1"/>
    <col min="7" max="7" width="10.75390625" style="0" customWidth="1"/>
    <col min="8" max="8" width="14.75390625" style="0" customWidth="1"/>
    <col min="9" max="9" width="8.125" style="0" customWidth="1"/>
    <col min="10" max="10" width="8.375" style="0" customWidth="1"/>
    <col min="11" max="11" width="9.25390625" style="0" customWidth="1"/>
    <col min="12" max="12" width="11.125" style="0" customWidth="1"/>
    <col min="13" max="13" width="1.4921875" style="17" customWidth="1"/>
    <col min="14" max="14" width="29.625" style="17" customWidth="1"/>
    <col min="15" max="15" width="16.75390625" style="17" customWidth="1"/>
    <col min="16" max="16" width="0.6171875" style="0" customWidth="1"/>
    <col min="17" max="17" width="11.375" style="0" customWidth="1"/>
    <col min="21" max="21" width="7.75390625" style="0" customWidth="1"/>
    <col min="22" max="22" width="2.625" style="0" customWidth="1"/>
    <col min="26" max="26" width="5.875" style="0" customWidth="1"/>
    <col min="27" max="27" width="3.50390625" style="0" customWidth="1"/>
  </cols>
  <sheetData>
    <row r="1" spans="1:26" ht="22.5" customHeight="1" thickBot="1" thickTop="1">
      <c r="A1" s="221" t="s">
        <v>131</v>
      </c>
      <c r="B1" s="222"/>
      <c r="C1" s="222"/>
      <c r="D1" s="222"/>
      <c r="E1" s="222"/>
      <c r="F1" s="222"/>
      <c r="G1" s="222"/>
      <c r="H1" s="222"/>
      <c r="I1" s="222"/>
      <c r="J1" s="222"/>
      <c r="K1" s="222"/>
      <c r="L1" s="223"/>
      <c r="M1" s="13"/>
      <c r="N1" s="105" t="s">
        <v>254</v>
      </c>
      <c r="O1" s="105" t="s">
        <v>6</v>
      </c>
      <c r="Q1" s="284" t="s">
        <v>134</v>
      </c>
      <c r="R1" s="285"/>
      <c r="S1" s="285"/>
      <c r="T1" s="285"/>
      <c r="U1" s="286"/>
      <c r="W1" s="284" t="s">
        <v>135</v>
      </c>
      <c r="X1" s="287"/>
      <c r="Y1" s="287"/>
      <c r="Z1" s="288"/>
    </row>
    <row r="2" spans="1:26" ht="21" customHeight="1" thickTop="1">
      <c r="A2" s="232" t="s">
        <v>132</v>
      </c>
      <c r="B2" s="233"/>
      <c r="C2" s="224">
        <f>'報名表'!C2</f>
        <v>0</v>
      </c>
      <c r="D2" s="225"/>
      <c r="E2" s="225"/>
      <c r="F2" s="225"/>
      <c r="G2" s="225"/>
      <c r="H2" s="225"/>
      <c r="I2" s="226"/>
      <c r="J2" s="226"/>
      <c r="K2" s="226"/>
      <c r="L2" s="227"/>
      <c r="M2" s="14"/>
      <c r="N2" s="261" t="s">
        <v>5</v>
      </c>
      <c r="O2" s="258" t="s">
        <v>266</v>
      </c>
      <c r="Q2" s="42" t="s">
        <v>140</v>
      </c>
      <c r="R2" s="42" t="s">
        <v>137</v>
      </c>
      <c r="S2" s="43" t="s">
        <v>139</v>
      </c>
      <c r="T2" s="42"/>
      <c r="U2" s="43"/>
      <c r="W2" s="42" t="s">
        <v>141</v>
      </c>
      <c r="X2" s="42" t="s">
        <v>142</v>
      </c>
      <c r="Y2" s="42" t="s">
        <v>143</v>
      </c>
      <c r="Z2" s="42" t="s">
        <v>144</v>
      </c>
    </row>
    <row r="3" spans="1:27" ht="21" customHeight="1" thickBot="1">
      <c r="A3" s="235" t="s">
        <v>133</v>
      </c>
      <c r="B3" s="229"/>
      <c r="C3" s="265">
        <f>'報名表'!C3</f>
        <v>0</v>
      </c>
      <c r="D3" s="266"/>
      <c r="E3" s="266"/>
      <c r="F3" s="266"/>
      <c r="G3" s="266"/>
      <c r="H3" s="62" t="s">
        <v>227</v>
      </c>
      <c r="I3" s="267" t="s">
        <v>228</v>
      </c>
      <c r="J3" s="268"/>
      <c r="K3" s="268"/>
      <c r="L3" s="269"/>
      <c r="M3" s="14"/>
      <c r="N3" s="262"/>
      <c r="O3" s="259"/>
      <c r="Q3" s="102" t="s">
        <v>251</v>
      </c>
      <c r="R3" s="46" t="s">
        <v>245</v>
      </c>
      <c r="S3" s="2" t="s">
        <v>250</v>
      </c>
      <c r="T3" s="46"/>
      <c r="U3" s="2"/>
      <c r="W3" s="45" t="s">
        <v>145</v>
      </c>
      <c r="X3" s="1" t="s">
        <v>146</v>
      </c>
      <c r="Y3" s="1" t="s">
        <v>147</v>
      </c>
      <c r="Z3" s="1">
        <v>3</v>
      </c>
      <c r="AA3" s="270" t="s">
        <v>148</v>
      </c>
    </row>
    <row r="4" spans="1:27" ht="26.25" customHeight="1" thickBot="1" thickTop="1">
      <c r="A4" s="31" t="s">
        <v>111</v>
      </c>
      <c r="B4" s="32" t="s">
        <v>112</v>
      </c>
      <c r="C4" s="32" t="s">
        <v>113</v>
      </c>
      <c r="D4" s="32" t="s">
        <v>218</v>
      </c>
      <c r="E4" s="32" t="s">
        <v>222</v>
      </c>
      <c r="F4" s="32" t="s">
        <v>138</v>
      </c>
      <c r="G4" s="32" t="s">
        <v>223</v>
      </c>
      <c r="H4" s="32" t="s">
        <v>224</v>
      </c>
      <c r="I4" s="32" t="s">
        <v>219</v>
      </c>
      <c r="J4" s="32" t="s">
        <v>220</v>
      </c>
      <c r="K4" s="32" t="s">
        <v>221</v>
      </c>
      <c r="L4" s="33" t="s">
        <v>114</v>
      </c>
      <c r="M4" s="14"/>
      <c r="N4" s="262"/>
      <c r="O4" s="260"/>
      <c r="Q4" s="102" t="s">
        <v>244</v>
      </c>
      <c r="R4" s="101" t="s">
        <v>237</v>
      </c>
      <c r="S4" s="2">
        <v>1</v>
      </c>
      <c r="T4" s="2"/>
      <c r="U4" s="2"/>
      <c r="W4" s="45" t="s">
        <v>150</v>
      </c>
      <c r="X4" s="1" t="s">
        <v>151</v>
      </c>
      <c r="Y4" s="1">
        <v>48</v>
      </c>
      <c r="Z4" s="1">
        <v>4</v>
      </c>
      <c r="AA4" s="271"/>
    </row>
    <row r="5" spans="1:27" ht="24.75" customHeight="1" thickTop="1">
      <c r="A5" s="28">
        <v>1</v>
      </c>
      <c r="B5" s="44">
        <f>'報名表'!B9</f>
        <v>0</v>
      </c>
      <c r="C5" s="44">
        <f>'報名表'!C9</f>
        <v>0</v>
      </c>
      <c r="D5" s="44">
        <f>2014-'報名表'!E9</f>
        <v>2014</v>
      </c>
      <c r="E5" s="59">
        <f>IF(I5&lt;110,"",IF(I5&lt;130,"KID S",IF(I5&lt;140,"KID M",IF(I5&lt;150,"KID L",IF(I5&lt;155,"XS",IF(I5&lt;166,"S",IF(I5&lt;175,"M",IF(I5&gt;=185,"XL","L"))))))))</f>
      </c>
      <c r="F5" s="60">
        <f>'報名表'!J9</f>
        <v>0</v>
      </c>
      <c r="G5" s="59">
        <f>IF(J5&lt;20,"",IF(J5&gt;=30,IF(J5&gt;=37,IF(J5&gt;=55,IF(J5&gt;=70,IF(J5&gt;=90,"XL","L"),"M"),"S"),"KID L"),"KID M"))</f>
      </c>
      <c r="H5" s="59">
        <f>'報名表'!K9</f>
        <v>0</v>
      </c>
      <c r="I5" s="44">
        <f>'報名表'!H9</f>
        <v>0</v>
      </c>
      <c r="J5" s="44">
        <f>'報名表'!I9</f>
        <v>0</v>
      </c>
      <c r="K5" s="44">
        <f>'報名表'!J9</f>
        <v>0</v>
      </c>
      <c r="L5" s="30">
        <f>'報名表'!O9</f>
        <v>0</v>
      </c>
      <c r="M5" s="15"/>
      <c r="N5" s="262"/>
      <c r="O5" s="107"/>
      <c r="Q5" s="103" t="s">
        <v>252</v>
      </c>
      <c r="R5" s="99" t="s">
        <v>246</v>
      </c>
      <c r="S5" s="2">
        <v>1</v>
      </c>
      <c r="T5" s="1"/>
      <c r="U5" s="2"/>
      <c r="W5" s="45" t="s">
        <v>154</v>
      </c>
      <c r="X5" s="1" t="s">
        <v>155</v>
      </c>
      <c r="Y5" s="1">
        <v>53</v>
      </c>
      <c r="Z5" s="1">
        <v>2</v>
      </c>
      <c r="AA5" s="271"/>
    </row>
    <row r="6" spans="1:27" s="10" customFormat="1" ht="24.75" customHeight="1">
      <c r="A6" s="18">
        <v>2</v>
      </c>
      <c r="B6" s="44">
        <f>'報名表'!B10</f>
        <v>0</v>
      </c>
      <c r="C6" s="44">
        <f>'報名表'!C10</f>
        <v>0</v>
      </c>
      <c r="D6" s="44">
        <f>2014-'報名表'!E10</f>
        <v>2014</v>
      </c>
      <c r="E6" s="59">
        <f aca="true" t="shared" si="0" ref="E6:E44">IF(I6&lt;110,"",IF(I6&lt;130,"KID S",IF(I6&lt;140,"KID M",IF(I6&lt;150,"KID L",IF(I6&lt;155,"XS",IF(I6&lt;166,"S",IF(I6&lt;175,"M",IF(I6&gt;=185,"XL","L"))))))))</f>
      </c>
      <c r="F6" s="61">
        <f>'報名表'!J10</f>
        <v>0</v>
      </c>
      <c r="G6" s="59">
        <f aca="true" t="shared" si="1" ref="G6:G44">IF(J6&lt;20,"",IF(J6&gt;=30,IF(J6&gt;=37,IF(J6&gt;=55,IF(J6&gt;=70,IF(J6&gt;=90,"XL","L"),"M"),"S"),"KID L"),"KID M"))</f>
      </c>
      <c r="H6" s="44">
        <f>'報名表'!K10</f>
        <v>0</v>
      </c>
      <c r="I6" s="44">
        <f>'報名表'!H10</f>
        <v>0</v>
      </c>
      <c r="J6" s="44">
        <f>'報名表'!I10</f>
        <v>0</v>
      </c>
      <c r="K6" s="44">
        <f>'報名表'!J10</f>
        <v>0</v>
      </c>
      <c r="L6" s="19">
        <f>'報名表'!O10</f>
        <v>0</v>
      </c>
      <c r="M6" s="12"/>
      <c r="N6" s="262"/>
      <c r="O6" s="107"/>
      <c r="Q6" s="1" t="s">
        <v>152</v>
      </c>
      <c r="R6" s="1" t="s">
        <v>247</v>
      </c>
      <c r="S6" s="1">
        <v>2</v>
      </c>
      <c r="T6" s="1"/>
      <c r="U6" s="1"/>
      <c r="W6" s="45" t="s">
        <v>157</v>
      </c>
      <c r="X6" s="1" t="s">
        <v>155</v>
      </c>
      <c r="Y6" s="1">
        <v>58</v>
      </c>
      <c r="Z6" s="1">
        <v>4</v>
      </c>
      <c r="AA6" s="271"/>
    </row>
    <row r="7" spans="1:27" s="10" customFormat="1" ht="24.75" customHeight="1">
      <c r="A7" s="18">
        <v>3</v>
      </c>
      <c r="B7" s="44">
        <f>'報名表'!B11</f>
        <v>0</v>
      </c>
      <c r="C7" s="44">
        <f>'報名表'!C11</f>
        <v>0</v>
      </c>
      <c r="D7" s="44">
        <f>2014-'報名表'!E11</f>
        <v>2014</v>
      </c>
      <c r="E7" s="59">
        <f t="shared" si="0"/>
      </c>
      <c r="F7" s="61">
        <f>'報名表'!J11</f>
        <v>0</v>
      </c>
      <c r="G7" s="59">
        <f t="shared" si="1"/>
      </c>
      <c r="H7" s="44">
        <f>'報名表'!K11</f>
        <v>0</v>
      </c>
      <c r="I7" s="44">
        <f>'報名表'!H11</f>
        <v>0</v>
      </c>
      <c r="J7" s="44">
        <f>'報名表'!I11</f>
        <v>0</v>
      </c>
      <c r="K7" s="44">
        <f>'報名表'!J11</f>
        <v>0</v>
      </c>
      <c r="L7" s="20">
        <f>'報名表'!O11</f>
        <v>0</v>
      </c>
      <c r="M7" s="16"/>
      <c r="N7" s="262"/>
      <c r="O7" s="107"/>
      <c r="Q7" s="1" t="s">
        <v>158</v>
      </c>
      <c r="R7" s="1" t="s">
        <v>248</v>
      </c>
      <c r="S7" s="1">
        <v>2</v>
      </c>
      <c r="T7" s="1"/>
      <c r="U7" s="1"/>
      <c r="W7" s="45" t="s">
        <v>160</v>
      </c>
      <c r="X7" s="1" t="s">
        <v>161</v>
      </c>
      <c r="Y7" s="1">
        <v>64</v>
      </c>
      <c r="Z7" s="1">
        <v>5</v>
      </c>
      <c r="AA7" s="271"/>
    </row>
    <row r="8" spans="1:27" s="10" customFormat="1" ht="24.75" customHeight="1">
      <c r="A8" s="18">
        <v>4</v>
      </c>
      <c r="B8" s="44">
        <f>'報名表'!B12</f>
        <v>0</v>
      </c>
      <c r="C8" s="44">
        <f>'報名表'!C12</f>
        <v>0</v>
      </c>
      <c r="D8" s="44">
        <f>2014-'報名表'!E12</f>
        <v>2014</v>
      </c>
      <c r="E8" s="59">
        <f t="shared" si="0"/>
      </c>
      <c r="F8" s="61">
        <f>'報名表'!J12</f>
        <v>0</v>
      </c>
      <c r="G8" s="59">
        <f t="shared" si="1"/>
      </c>
      <c r="H8" s="44">
        <f>'報名表'!K12</f>
        <v>0</v>
      </c>
      <c r="I8" s="44">
        <f>'報名表'!H12</f>
        <v>0</v>
      </c>
      <c r="J8" s="44">
        <f>'報名表'!I12</f>
        <v>0</v>
      </c>
      <c r="K8" s="44">
        <f>'報名表'!J12</f>
        <v>0</v>
      </c>
      <c r="L8" s="21">
        <f>'報名表'!O12</f>
        <v>0</v>
      </c>
      <c r="M8" s="12"/>
      <c r="N8" s="262"/>
      <c r="O8" s="107"/>
      <c r="Q8" s="1" t="s">
        <v>162</v>
      </c>
      <c r="R8" s="1" t="s">
        <v>249</v>
      </c>
      <c r="S8" s="1">
        <v>2</v>
      </c>
      <c r="T8" s="1"/>
      <c r="U8" s="1"/>
      <c r="W8" s="45" t="s">
        <v>164</v>
      </c>
      <c r="X8" s="1" t="s">
        <v>165</v>
      </c>
      <c r="Y8" s="1">
        <v>71</v>
      </c>
      <c r="Z8" s="1">
        <v>3</v>
      </c>
      <c r="AA8" s="271"/>
    </row>
    <row r="9" spans="1:27" ht="24.75" customHeight="1">
      <c r="A9" s="18">
        <v>5</v>
      </c>
      <c r="B9" s="47">
        <f>'報名表'!B13</f>
        <v>0</v>
      </c>
      <c r="C9" s="44">
        <f>'報名表'!C13</f>
        <v>0</v>
      </c>
      <c r="D9" s="44">
        <f>2014-'報名表'!E13</f>
        <v>2014</v>
      </c>
      <c r="E9" s="59">
        <f t="shared" si="0"/>
      </c>
      <c r="F9" s="61">
        <f>'報名表'!J13</f>
        <v>0</v>
      </c>
      <c r="G9" s="59">
        <f t="shared" si="1"/>
      </c>
      <c r="H9" s="47">
        <f>'報名表'!K13</f>
        <v>0</v>
      </c>
      <c r="I9" s="47">
        <f>'報名表'!H13</f>
        <v>0</v>
      </c>
      <c r="J9" s="47">
        <f>'報名表'!I13</f>
        <v>0</v>
      </c>
      <c r="K9" s="47">
        <f>'報名表'!J13</f>
        <v>0</v>
      </c>
      <c r="L9" s="19">
        <f>'報名表'!O13</f>
        <v>0</v>
      </c>
      <c r="M9" s="16"/>
      <c r="N9" s="262"/>
      <c r="O9" s="107"/>
      <c r="W9" s="45" t="s">
        <v>166</v>
      </c>
      <c r="X9" s="1" t="s">
        <v>167</v>
      </c>
      <c r="Y9" s="1">
        <v>71</v>
      </c>
      <c r="Z9" s="1">
        <v>2</v>
      </c>
      <c r="AA9" s="271"/>
    </row>
    <row r="10" spans="1:27" ht="24.75" customHeight="1">
      <c r="A10" s="18">
        <v>6</v>
      </c>
      <c r="B10" s="47">
        <f>'報名表'!B14</f>
        <v>0</v>
      </c>
      <c r="C10" s="44">
        <f>'報名表'!C14</f>
        <v>0</v>
      </c>
      <c r="D10" s="44">
        <f>2014-'報名表'!E14</f>
        <v>2014</v>
      </c>
      <c r="E10" s="59">
        <f t="shared" si="0"/>
      </c>
      <c r="F10" s="61">
        <f>'報名表'!J14</f>
        <v>0</v>
      </c>
      <c r="G10" s="59">
        <f t="shared" si="1"/>
      </c>
      <c r="H10" s="47">
        <f>'報名表'!K14</f>
        <v>0</v>
      </c>
      <c r="I10" s="47">
        <f>'報名表'!H14</f>
        <v>0</v>
      </c>
      <c r="J10" s="47">
        <f>'報名表'!I14</f>
        <v>0</v>
      </c>
      <c r="K10" s="47">
        <f>'報名表'!J14</f>
        <v>0</v>
      </c>
      <c r="L10" s="19">
        <f>'報名表'!O14</f>
        <v>0</v>
      </c>
      <c r="M10" s="16"/>
      <c r="N10" s="262"/>
      <c r="O10" s="107"/>
      <c r="Q10" s="273" t="s">
        <v>168</v>
      </c>
      <c r="R10" s="274"/>
      <c r="S10" s="274"/>
      <c r="T10" s="274"/>
      <c r="U10" s="275"/>
      <c r="W10" s="48" t="s">
        <v>169</v>
      </c>
      <c r="X10" s="4" t="s">
        <v>170</v>
      </c>
      <c r="Y10" s="4">
        <v>74</v>
      </c>
      <c r="Z10" s="4">
        <v>3</v>
      </c>
      <c r="AA10" s="272"/>
    </row>
    <row r="11" spans="1:27" ht="24.75" customHeight="1">
      <c r="A11" s="18">
        <v>7</v>
      </c>
      <c r="B11" s="47">
        <f>'報名表'!B15</f>
        <v>0</v>
      </c>
      <c r="C11" s="44">
        <f>'報名表'!C15</f>
        <v>0</v>
      </c>
      <c r="D11" s="44">
        <f>2014-'報名表'!E15</f>
        <v>2014</v>
      </c>
      <c r="E11" s="59">
        <f t="shared" si="0"/>
      </c>
      <c r="F11" s="61">
        <f>'報名表'!J15</f>
        <v>0</v>
      </c>
      <c r="G11" s="59">
        <f t="shared" si="1"/>
      </c>
      <c r="H11" s="47">
        <f>'報名表'!K15</f>
        <v>0</v>
      </c>
      <c r="I11" s="47">
        <f>'報名表'!H15</f>
        <v>0</v>
      </c>
      <c r="J11" s="47">
        <f>'報名表'!I15</f>
        <v>0</v>
      </c>
      <c r="K11" s="47">
        <f>'報名表'!J15</f>
        <v>0</v>
      </c>
      <c r="L11" s="19">
        <f>'報名表'!O15</f>
        <v>0</v>
      </c>
      <c r="M11" s="16"/>
      <c r="N11" s="263" t="s">
        <v>4</v>
      </c>
      <c r="O11" s="107"/>
      <c r="Q11" s="42" t="s">
        <v>136</v>
      </c>
      <c r="R11" s="42" t="s">
        <v>171</v>
      </c>
      <c r="S11" s="42" t="s">
        <v>172</v>
      </c>
      <c r="T11" s="42" t="s">
        <v>173</v>
      </c>
      <c r="U11" s="42" t="s">
        <v>174</v>
      </c>
      <c r="W11" s="49" t="s">
        <v>175</v>
      </c>
      <c r="X11" s="49" t="s">
        <v>176</v>
      </c>
      <c r="Y11" s="49" t="s">
        <v>177</v>
      </c>
      <c r="Z11" s="49" t="s">
        <v>178</v>
      </c>
      <c r="AA11" s="50"/>
    </row>
    <row r="12" spans="1:27" ht="24.75" customHeight="1">
      <c r="A12" s="18">
        <v>8</v>
      </c>
      <c r="B12" s="47">
        <f>'報名表'!B16</f>
        <v>0</v>
      </c>
      <c r="C12" s="44">
        <f>'報名表'!C16</f>
        <v>0</v>
      </c>
      <c r="D12" s="44">
        <f>2014-'報名表'!E16</f>
        <v>2014</v>
      </c>
      <c r="E12" s="59">
        <f t="shared" si="0"/>
      </c>
      <c r="F12" s="61">
        <f>'報名表'!J16</f>
        <v>0</v>
      </c>
      <c r="G12" s="59">
        <f t="shared" si="1"/>
      </c>
      <c r="H12" s="47">
        <f>'報名表'!K16</f>
        <v>0</v>
      </c>
      <c r="I12" s="47">
        <f>'報名表'!H16</f>
        <v>0</v>
      </c>
      <c r="J12" s="47">
        <f>'報名表'!I16</f>
        <v>0</v>
      </c>
      <c r="K12" s="47">
        <f>'報名表'!J16</f>
        <v>0</v>
      </c>
      <c r="L12" s="19">
        <f>'報名表'!O16</f>
        <v>0</v>
      </c>
      <c r="M12" s="16"/>
      <c r="N12" s="264"/>
      <c r="O12" s="107"/>
      <c r="Q12" s="45">
        <v>22</v>
      </c>
      <c r="R12" s="1">
        <v>22</v>
      </c>
      <c r="S12" s="1">
        <v>4</v>
      </c>
      <c r="T12" s="1">
        <v>34.5</v>
      </c>
      <c r="U12" s="1">
        <v>3</v>
      </c>
      <c r="W12" s="45" t="s">
        <v>179</v>
      </c>
      <c r="X12" s="1" t="s">
        <v>180</v>
      </c>
      <c r="Y12" s="1" t="s">
        <v>181</v>
      </c>
      <c r="Z12" s="1">
        <v>0</v>
      </c>
      <c r="AA12" s="276" t="s">
        <v>182</v>
      </c>
    </row>
    <row r="13" spans="1:27" ht="24.75" customHeight="1">
      <c r="A13" s="18">
        <v>9</v>
      </c>
      <c r="B13" s="47">
        <f>'報名表'!B17</f>
        <v>0</v>
      </c>
      <c r="C13" s="44">
        <f>'報名表'!C17</f>
        <v>0</v>
      </c>
      <c r="D13" s="44">
        <f>2014-'報名表'!E17</f>
        <v>2014</v>
      </c>
      <c r="E13" s="59">
        <f t="shared" si="0"/>
      </c>
      <c r="F13" s="61">
        <f>'報名表'!J17</f>
        <v>0</v>
      </c>
      <c r="G13" s="59">
        <f t="shared" si="1"/>
      </c>
      <c r="H13" s="47">
        <f>'報名表'!K17</f>
        <v>0</v>
      </c>
      <c r="I13" s="47">
        <f>'報名表'!H17</f>
        <v>0</v>
      </c>
      <c r="J13" s="47">
        <f>'報名表'!I17</f>
        <v>0</v>
      </c>
      <c r="K13" s="47">
        <f>'報名表'!J17</f>
        <v>0</v>
      </c>
      <c r="L13" s="19">
        <f>'報名表'!O17</f>
        <v>0</v>
      </c>
      <c r="M13" s="16"/>
      <c r="N13" s="264"/>
      <c r="O13" s="107"/>
      <c r="Q13" s="45">
        <v>23</v>
      </c>
      <c r="R13" s="1">
        <v>23</v>
      </c>
      <c r="S13" s="1">
        <v>5</v>
      </c>
      <c r="T13" s="1">
        <v>36</v>
      </c>
      <c r="U13" s="1">
        <v>4</v>
      </c>
      <c r="W13" s="45" t="s">
        <v>183</v>
      </c>
      <c r="X13" s="1" t="s">
        <v>184</v>
      </c>
      <c r="Y13" s="1" t="s">
        <v>185</v>
      </c>
      <c r="Z13" s="1">
        <v>10</v>
      </c>
      <c r="AA13" s="277"/>
    </row>
    <row r="14" spans="1:27" ht="24.75" customHeight="1">
      <c r="A14" s="18">
        <v>10</v>
      </c>
      <c r="B14" s="2">
        <f>'報名表'!B18</f>
        <v>0</v>
      </c>
      <c r="C14" s="44">
        <f>'報名表'!C18</f>
        <v>0</v>
      </c>
      <c r="D14" s="44">
        <f>2014-'報名表'!E18</f>
        <v>2014</v>
      </c>
      <c r="E14" s="59">
        <f t="shared" si="0"/>
      </c>
      <c r="F14" s="61">
        <f>'報名表'!J18</f>
        <v>0</v>
      </c>
      <c r="G14" s="59">
        <f t="shared" si="1"/>
      </c>
      <c r="H14" s="2">
        <f>'報名表'!K18</f>
        <v>0</v>
      </c>
      <c r="I14" s="2">
        <f>'報名表'!H18</f>
        <v>0</v>
      </c>
      <c r="J14" s="2">
        <f>'報名表'!I18</f>
        <v>0</v>
      </c>
      <c r="K14" s="2">
        <f>'報名表'!J18</f>
        <v>0</v>
      </c>
      <c r="L14" s="19">
        <f>'報名表'!O18</f>
        <v>0</v>
      </c>
      <c r="M14" s="16"/>
      <c r="N14" s="264"/>
      <c r="O14" s="107"/>
      <c r="Q14" s="45">
        <v>24</v>
      </c>
      <c r="R14" s="1">
        <v>24</v>
      </c>
      <c r="S14" s="1">
        <v>6</v>
      </c>
      <c r="T14" s="1">
        <v>37.5</v>
      </c>
      <c r="U14" s="1">
        <v>5</v>
      </c>
      <c r="W14" s="45" t="s">
        <v>186</v>
      </c>
      <c r="X14" s="1" t="s">
        <v>187</v>
      </c>
      <c r="Y14" s="1" t="s">
        <v>188</v>
      </c>
      <c r="Z14" s="1">
        <v>10</v>
      </c>
      <c r="AA14" s="277"/>
    </row>
    <row r="15" spans="1:27" ht="24.75" customHeight="1">
      <c r="A15" s="18">
        <v>11</v>
      </c>
      <c r="B15" s="29">
        <f>'報名表'!B19</f>
        <v>0</v>
      </c>
      <c r="C15" s="44">
        <f>'報名表'!C19</f>
        <v>0</v>
      </c>
      <c r="D15" s="44">
        <f>2014-'報名表'!E19</f>
        <v>2014</v>
      </c>
      <c r="E15" s="59">
        <f t="shared" si="0"/>
      </c>
      <c r="F15" s="61">
        <f>'報名表'!J19</f>
        <v>0</v>
      </c>
      <c r="G15" s="59">
        <f t="shared" si="1"/>
      </c>
      <c r="H15" s="29">
        <f>'報名表'!K19</f>
        <v>0</v>
      </c>
      <c r="I15" s="29">
        <f>'報名表'!H19</f>
        <v>0</v>
      </c>
      <c r="J15" s="29">
        <f>'報名表'!I19</f>
        <v>0</v>
      </c>
      <c r="K15" s="29">
        <f>'報名表'!J19</f>
        <v>0</v>
      </c>
      <c r="L15" s="19">
        <f>'報名表'!O19</f>
        <v>0</v>
      </c>
      <c r="M15" s="16"/>
      <c r="N15" s="264"/>
      <c r="O15" s="107"/>
      <c r="Q15" s="45">
        <v>25</v>
      </c>
      <c r="R15" s="1">
        <v>25</v>
      </c>
      <c r="S15" s="1">
        <v>7</v>
      </c>
      <c r="T15" s="1">
        <v>39.5</v>
      </c>
      <c r="U15" s="1">
        <v>6</v>
      </c>
      <c r="W15" s="45" t="s">
        <v>189</v>
      </c>
      <c r="X15" s="1" t="s">
        <v>190</v>
      </c>
      <c r="Y15" s="1" t="s">
        <v>191</v>
      </c>
      <c r="Z15" s="1">
        <v>10</v>
      </c>
      <c r="AA15" s="277"/>
    </row>
    <row r="16" spans="1:27" ht="24.75" customHeight="1">
      <c r="A16" s="18">
        <v>12</v>
      </c>
      <c r="B16" s="29">
        <f>'報名表'!B20</f>
        <v>0</v>
      </c>
      <c r="C16" s="44">
        <f>'報名表'!C20</f>
        <v>0</v>
      </c>
      <c r="D16" s="44">
        <f>2014-'報名表'!E20</f>
        <v>2014</v>
      </c>
      <c r="E16" s="59">
        <f t="shared" si="0"/>
      </c>
      <c r="F16" s="61">
        <f>'報名表'!J20</f>
        <v>0</v>
      </c>
      <c r="G16" s="59">
        <f t="shared" si="1"/>
      </c>
      <c r="H16" s="29">
        <f>'報名表'!K20</f>
        <v>0</v>
      </c>
      <c r="I16" s="29">
        <f>'報名表'!H20</f>
        <v>0</v>
      </c>
      <c r="J16" s="29">
        <f>'報名表'!I20</f>
        <v>0</v>
      </c>
      <c r="K16" s="29">
        <f>'報名表'!J20</f>
        <v>0</v>
      </c>
      <c r="L16" s="19">
        <f>'報名表'!O20</f>
        <v>0</v>
      </c>
      <c r="M16" s="16"/>
      <c r="N16" s="263" t="s">
        <v>0</v>
      </c>
      <c r="O16" s="107"/>
      <c r="Q16" s="45">
        <v>26</v>
      </c>
      <c r="R16" s="1">
        <v>26</v>
      </c>
      <c r="S16" s="1">
        <v>8</v>
      </c>
      <c r="T16" s="1">
        <v>40.5</v>
      </c>
      <c r="U16" s="1">
        <v>7</v>
      </c>
      <c r="W16" s="45" t="s">
        <v>192</v>
      </c>
      <c r="X16" s="1" t="s">
        <v>193</v>
      </c>
      <c r="Y16" s="1" t="s">
        <v>194</v>
      </c>
      <c r="Z16" s="1">
        <v>10</v>
      </c>
      <c r="AA16" s="277"/>
    </row>
    <row r="17" spans="1:27" ht="24.75" customHeight="1">
      <c r="A17" s="18">
        <v>13</v>
      </c>
      <c r="B17" s="29">
        <f>'報名表'!B21</f>
        <v>0</v>
      </c>
      <c r="C17" s="44">
        <f>'報名表'!C21</f>
        <v>0</v>
      </c>
      <c r="D17" s="44">
        <f>2014-'報名表'!E21</f>
        <v>2014</v>
      </c>
      <c r="E17" s="59">
        <f t="shared" si="0"/>
      </c>
      <c r="F17" s="61">
        <f>'報名表'!J21</f>
        <v>0</v>
      </c>
      <c r="G17" s="59">
        <f t="shared" si="1"/>
      </c>
      <c r="H17" s="29">
        <f>'報名表'!K21</f>
        <v>0</v>
      </c>
      <c r="I17" s="29">
        <f>'報名表'!H21</f>
        <v>0</v>
      </c>
      <c r="J17" s="29">
        <f>'報名表'!I21</f>
        <v>0</v>
      </c>
      <c r="K17" s="29">
        <f>'報名表'!J21</f>
        <v>0</v>
      </c>
      <c r="L17" s="19">
        <f>'報名表'!O21</f>
        <v>0</v>
      </c>
      <c r="M17" s="16"/>
      <c r="N17" s="262"/>
      <c r="O17" s="107"/>
      <c r="Q17" s="45">
        <v>27</v>
      </c>
      <c r="R17" s="1">
        <v>27</v>
      </c>
      <c r="S17" s="1">
        <v>9</v>
      </c>
      <c r="T17" s="1">
        <v>42</v>
      </c>
      <c r="U17" s="1">
        <v>8</v>
      </c>
      <c r="W17" s="45" t="s">
        <v>195</v>
      </c>
      <c r="X17" s="1" t="s">
        <v>196</v>
      </c>
      <c r="Y17" s="1" t="s">
        <v>197</v>
      </c>
      <c r="Z17" s="1">
        <v>10</v>
      </c>
      <c r="AA17" s="277"/>
    </row>
    <row r="18" spans="1:27" ht="24.75" customHeight="1">
      <c r="A18" s="18">
        <v>14</v>
      </c>
      <c r="B18" s="29">
        <f>'報名表'!B22</f>
        <v>0</v>
      </c>
      <c r="C18" s="44">
        <f>'報名表'!C22</f>
        <v>0</v>
      </c>
      <c r="D18" s="44">
        <f>2014-'報名表'!E22</f>
        <v>2014</v>
      </c>
      <c r="E18" s="59">
        <f t="shared" si="0"/>
      </c>
      <c r="F18" s="61">
        <f>'報名表'!J22</f>
        <v>0</v>
      </c>
      <c r="G18" s="59">
        <f t="shared" si="1"/>
      </c>
      <c r="H18" s="29">
        <f>'報名表'!K22</f>
        <v>0</v>
      </c>
      <c r="I18" s="29">
        <f>'報名表'!H22</f>
        <v>0</v>
      </c>
      <c r="J18" s="29">
        <f>'報名表'!I22</f>
        <v>0</v>
      </c>
      <c r="K18" s="29">
        <f>'報名表'!J22</f>
        <v>0</v>
      </c>
      <c r="L18" s="19">
        <f>'報名表'!O22</f>
        <v>0</v>
      </c>
      <c r="M18" s="16"/>
      <c r="N18" s="262"/>
      <c r="O18" s="107"/>
      <c r="Q18" s="45">
        <v>28</v>
      </c>
      <c r="R18" s="1">
        <v>28</v>
      </c>
      <c r="S18" s="1">
        <v>10</v>
      </c>
      <c r="T18" s="1">
        <v>43</v>
      </c>
      <c r="U18" s="1">
        <v>9</v>
      </c>
      <c r="W18" s="45" t="s">
        <v>198</v>
      </c>
      <c r="X18" s="1" t="s">
        <v>199</v>
      </c>
      <c r="Y18" s="1" t="s">
        <v>200</v>
      </c>
      <c r="Z18" s="1">
        <v>0</v>
      </c>
      <c r="AA18" s="278"/>
    </row>
    <row r="19" spans="1:21" ht="24.75" customHeight="1">
      <c r="A19" s="18">
        <v>15</v>
      </c>
      <c r="B19" s="2">
        <f>'報名表'!B23</f>
        <v>0</v>
      </c>
      <c r="C19" s="44">
        <f>'報名表'!C23</f>
        <v>0</v>
      </c>
      <c r="D19" s="44">
        <f>2014-'報名表'!E23</f>
        <v>2014</v>
      </c>
      <c r="E19" s="59">
        <f t="shared" si="0"/>
      </c>
      <c r="F19" s="61">
        <f>'報名表'!J23</f>
        <v>0</v>
      </c>
      <c r="G19" s="59">
        <f t="shared" si="1"/>
      </c>
      <c r="H19" s="29">
        <f>'報名表'!K23</f>
        <v>0</v>
      </c>
      <c r="I19" s="29">
        <f>'報名表'!H23</f>
        <v>0</v>
      </c>
      <c r="J19" s="29">
        <f>'報名表'!I23</f>
        <v>0</v>
      </c>
      <c r="K19" s="29">
        <f>'報名表'!J23</f>
        <v>0</v>
      </c>
      <c r="L19" s="19">
        <f>'報名表'!O23</f>
        <v>0</v>
      </c>
      <c r="M19" s="16"/>
      <c r="N19" s="262"/>
      <c r="O19" s="107"/>
      <c r="Q19" s="45">
        <v>29</v>
      </c>
      <c r="R19" s="1">
        <v>29</v>
      </c>
      <c r="S19" s="1">
        <v>11</v>
      </c>
      <c r="T19" s="1">
        <v>44.5</v>
      </c>
      <c r="U19" s="1">
        <v>10</v>
      </c>
    </row>
    <row r="20" spans="1:21" ht="24.75" customHeight="1">
      <c r="A20" s="18">
        <v>16</v>
      </c>
      <c r="B20" s="2">
        <f>'報名表'!B24</f>
        <v>0</v>
      </c>
      <c r="C20" s="44">
        <f>'報名表'!C24</f>
        <v>0</v>
      </c>
      <c r="D20" s="44">
        <f>2014-'報名表'!E24</f>
        <v>2014</v>
      </c>
      <c r="E20" s="59">
        <f t="shared" si="0"/>
      </c>
      <c r="F20" s="61">
        <f>'報名表'!J24</f>
        <v>0</v>
      </c>
      <c r="G20" s="59">
        <f t="shared" si="1"/>
      </c>
      <c r="H20" s="2">
        <f>'報名表'!K24</f>
        <v>0</v>
      </c>
      <c r="I20" s="2">
        <f>'報名表'!H24</f>
        <v>0</v>
      </c>
      <c r="J20" s="2">
        <f>'報名表'!I24</f>
        <v>0</v>
      </c>
      <c r="K20" s="2">
        <f>'報名表'!J24</f>
        <v>0</v>
      </c>
      <c r="L20" s="19">
        <f>'報名表'!O24</f>
        <v>0</v>
      </c>
      <c r="M20" s="16"/>
      <c r="N20" s="262"/>
      <c r="O20" s="107"/>
      <c r="Q20" s="45">
        <v>30</v>
      </c>
      <c r="R20" s="1">
        <v>30</v>
      </c>
      <c r="S20" s="1">
        <v>12</v>
      </c>
      <c r="T20" s="1">
        <v>45.5</v>
      </c>
      <c r="U20" s="1">
        <v>11</v>
      </c>
    </row>
    <row r="21" spans="1:24" ht="24.75" customHeight="1">
      <c r="A21" s="18">
        <v>17</v>
      </c>
      <c r="B21" s="2">
        <f>'報名表'!B25</f>
        <v>0</v>
      </c>
      <c r="C21" s="44">
        <f>'報名表'!C25</f>
        <v>0</v>
      </c>
      <c r="D21" s="44">
        <f>2014-'報名表'!E25</f>
        <v>2014</v>
      </c>
      <c r="E21" s="59">
        <f t="shared" si="0"/>
      </c>
      <c r="F21" s="61">
        <f>'報名表'!J25</f>
        <v>0</v>
      </c>
      <c r="G21" s="59">
        <f t="shared" si="1"/>
      </c>
      <c r="H21" s="2">
        <f>'報名表'!K25</f>
        <v>0</v>
      </c>
      <c r="I21" s="2">
        <f>'報名表'!H25</f>
        <v>0</v>
      </c>
      <c r="J21" s="2">
        <f>'報名表'!I25</f>
        <v>0</v>
      </c>
      <c r="K21" s="2">
        <f>'報名表'!J25</f>
        <v>0</v>
      </c>
      <c r="L21" s="19">
        <f>'報名表'!O25</f>
        <v>0</v>
      </c>
      <c r="M21" s="16"/>
      <c r="N21" s="263" t="s">
        <v>3</v>
      </c>
      <c r="O21" s="107"/>
      <c r="Q21" s="273" t="s">
        <v>238</v>
      </c>
      <c r="R21" s="274"/>
      <c r="S21" s="274"/>
      <c r="T21" s="274"/>
      <c r="U21" s="274"/>
      <c r="V21" s="236"/>
      <c r="W21" s="236"/>
      <c r="X21" s="236"/>
    </row>
    <row r="22" spans="1:24" ht="24.75" customHeight="1">
      <c r="A22" s="18">
        <v>18</v>
      </c>
      <c r="B22" s="2">
        <f>'報名表'!B26</f>
        <v>0</v>
      </c>
      <c r="C22" s="44">
        <f>'報名表'!C26</f>
        <v>0</v>
      </c>
      <c r="D22" s="44">
        <f>2014-'報名表'!E26</f>
        <v>2014</v>
      </c>
      <c r="E22" s="59">
        <f t="shared" si="0"/>
      </c>
      <c r="F22" s="61">
        <f>'報名表'!J26</f>
        <v>0</v>
      </c>
      <c r="G22" s="59">
        <f t="shared" si="1"/>
      </c>
      <c r="H22" s="2">
        <f>'報名表'!K26</f>
        <v>0</v>
      </c>
      <c r="I22" s="2">
        <f>'報名表'!H26</f>
        <v>0</v>
      </c>
      <c r="J22" s="2">
        <f>'報名表'!I26</f>
        <v>0</v>
      </c>
      <c r="K22" s="2">
        <f>'報名表'!J26</f>
        <v>0</v>
      </c>
      <c r="L22" s="51">
        <f>'報名表'!O26</f>
        <v>0</v>
      </c>
      <c r="M22" s="16"/>
      <c r="N22" s="262"/>
      <c r="O22" s="107"/>
      <c r="Q22" s="279" t="s">
        <v>232</v>
      </c>
      <c r="R22" s="280"/>
      <c r="S22" s="281" t="s">
        <v>233</v>
      </c>
      <c r="T22" s="282"/>
      <c r="W22" s="283" t="s">
        <v>137</v>
      </c>
      <c r="X22" s="283"/>
    </row>
    <row r="23" spans="1:24" ht="24.75" customHeight="1">
      <c r="A23" s="18">
        <v>19</v>
      </c>
      <c r="B23" s="52">
        <f>'報名表'!B27</f>
        <v>0</v>
      </c>
      <c r="C23" s="44">
        <f>'報名表'!C27</f>
        <v>0</v>
      </c>
      <c r="D23" s="44">
        <f>2014-'報名表'!E27</f>
        <v>2014</v>
      </c>
      <c r="E23" s="59">
        <f t="shared" si="0"/>
      </c>
      <c r="F23" s="61">
        <f>'報名表'!J27</f>
        <v>0</v>
      </c>
      <c r="G23" s="59">
        <f t="shared" si="1"/>
      </c>
      <c r="H23" s="29">
        <f>'報名表'!K27</f>
        <v>0</v>
      </c>
      <c r="I23" s="29">
        <f>'報名表'!H27</f>
        <v>0</v>
      </c>
      <c r="J23" s="29">
        <f>'報名表'!I27</f>
        <v>0</v>
      </c>
      <c r="K23" s="29">
        <f>'報名表'!J27</f>
        <v>0</v>
      </c>
      <c r="L23" s="20">
        <f>'報名表'!O27</f>
        <v>0</v>
      </c>
      <c r="M23" s="16"/>
      <c r="N23" s="262"/>
      <c r="O23" s="108"/>
      <c r="Q23" s="65">
        <v>17</v>
      </c>
      <c r="R23" s="74">
        <f>COUNTIF(F$5:F$44,"17")+COUNTIF(F$5:F$44,"18")</f>
        <v>0</v>
      </c>
      <c r="S23" s="65" t="s">
        <v>234</v>
      </c>
      <c r="T23" s="37">
        <f>COUNTIF(E$5:E$44,"KID S")</f>
        <v>0</v>
      </c>
      <c r="W23" s="65" t="s">
        <v>243</v>
      </c>
      <c r="X23" s="1">
        <f>COUNTIF(G$5:G$44,"KID M")</f>
        <v>0</v>
      </c>
    </row>
    <row r="24" spans="1:24" ht="24.75" customHeight="1">
      <c r="A24" s="18">
        <v>20</v>
      </c>
      <c r="B24" s="2">
        <f>'報名表'!B28</f>
        <v>0</v>
      </c>
      <c r="C24" s="44">
        <f>'報名表'!C28</f>
        <v>0</v>
      </c>
      <c r="D24" s="44">
        <f>2014-'報名表'!E28</f>
        <v>2014</v>
      </c>
      <c r="E24" s="59">
        <f t="shared" si="0"/>
      </c>
      <c r="F24" s="61">
        <f>'報名表'!J28</f>
        <v>0</v>
      </c>
      <c r="G24" s="59">
        <f t="shared" si="1"/>
      </c>
      <c r="H24" s="2">
        <f>'報名表'!K28</f>
        <v>0</v>
      </c>
      <c r="I24" s="2">
        <f>'報名表'!H28</f>
        <v>0</v>
      </c>
      <c r="J24" s="2">
        <f>'報名表'!I28</f>
        <v>0</v>
      </c>
      <c r="K24" s="2">
        <f>'報名表'!J28</f>
        <v>0</v>
      </c>
      <c r="L24" s="19">
        <f>'報名表'!O28</f>
        <v>0</v>
      </c>
      <c r="N24" s="262"/>
      <c r="O24" s="108"/>
      <c r="Q24" s="65">
        <v>18</v>
      </c>
      <c r="R24" s="74">
        <f>COUNTIF(F$5:F$44,"18")+COUNTIF(F$5:F$44,"17.5")</f>
        <v>0</v>
      </c>
      <c r="S24" s="65" t="s">
        <v>235</v>
      </c>
      <c r="T24" s="37">
        <f>COUNTIF(E$5:E$44,"KID M")</f>
        <v>0</v>
      </c>
      <c r="W24" s="65" t="s">
        <v>237</v>
      </c>
      <c r="X24" s="1">
        <f>COUNTIF(G$5:G$44,"KID L")</f>
        <v>0</v>
      </c>
    </row>
    <row r="25" spans="1:24" ht="24.75" customHeight="1">
      <c r="A25" s="18">
        <v>21</v>
      </c>
      <c r="B25" s="2">
        <f>'報名表'!B29</f>
        <v>0</v>
      </c>
      <c r="C25" s="44">
        <f>'報名表'!C29</f>
        <v>0</v>
      </c>
      <c r="D25" s="44">
        <f>2014-'報名表'!E29</f>
        <v>2014</v>
      </c>
      <c r="E25" s="59">
        <f t="shared" si="0"/>
      </c>
      <c r="F25" s="61">
        <f>'報名表'!J29</f>
        <v>0</v>
      </c>
      <c r="G25" s="59">
        <f t="shared" si="1"/>
      </c>
      <c r="H25" s="1">
        <f>'報名表'!K29</f>
        <v>0</v>
      </c>
      <c r="I25" s="1">
        <f>'報名表'!H29</f>
        <v>0</v>
      </c>
      <c r="J25" s="1">
        <f>'報名表'!I29</f>
        <v>0</v>
      </c>
      <c r="K25" s="1">
        <f>'報名表'!J29</f>
        <v>0</v>
      </c>
      <c r="L25" s="21">
        <f>'報名表'!O29</f>
        <v>0</v>
      </c>
      <c r="M25" s="16"/>
      <c r="N25" s="262"/>
      <c r="O25" s="108"/>
      <c r="Q25" s="65">
        <v>19</v>
      </c>
      <c r="R25" s="74">
        <f>COUNTIF(F$5:F$44,"19")+COUNTIF(F$5:F$44,"18.5")</f>
        <v>0</v>
      </c>
      <c r="S25" s="65" t="s">
        <v>236</v>
      </c>
      <c r="T25" s="37">
        <f>COUNTIF(E$5:E$44,"KID L")</f>
        <v>0</v>
      </c>
      <c r="W25" s="65" t="s">
        <v>153</v>
      </c>
      <c r="X25" s="1">
        <f>COUNTIF(G$5:G$44,"S")</f>
        <v>0</v>
      </c>
    </row>
    <row r="26" spans="1:24" ht="24.75" customHeight="1">
      <c r="A26" s="18">
        <v>22</v>
      </c>
      <c r="B26" s="2">
        <f>'報名表'!B30</f>
        <v>0</v>
      </c>
      <c r="C26" s="44">
        <f>'報名表'!C30</f>
        <v>0</v>
      </c>
      <c r="D26" s="44">
        <f>2014-'報名表'!E30</f>
        <v>2014</v>
      </c>
      <c r="E26" s="59">
        <f t="shared" si="0"/>
      </c>
      <c r="F26" s="61">
        <f>'報名表'!J30</f>
        <v>0</v>
      </c>
      <c r="G26" s="59">
        <f t="shared" si="1"/>
      </c>
      <c r="H26" s="1">
        <f>'報名表'!K30</f>
        <v>0</v>
      </c>
      <c r="I26" s="1">
        <f>'報名表'!H30</f>
        <v>0</v>
      </c>
      <c r="J26" s="1">
        <f>'報名表'!I30</f>
        <v>0</v>
      </c>
      <c r="K26" s="1">
        <f>'報名表'!J30</f>
        <v>0</v>
      </c>
      <c r="L26" s="21">
        <f>'報名表'!O30</f>
        <v>0</v>
      </c>
      <c r="M26" s="16"/>
      <c r="N26" s="262"/>
      <c r="O26" s="108"/>
      <c r="Q26" s="65">
        <v>20</v>
      </c>
      <c r="R26" s="74">
        <f>COUNTIF(F$5:F$44,"20")+COUNTIF(F$5:F$44,"19.5")</f>
        <v>0</v>
      </c>
      <c r="S26" s="65" t="s">
        <v>149</v>
      </c>
      <c r="T26" s="37">
        <f>COUNTIF(E$5:E$44,"XS")</f>
        <v>0</v>
      </c>
      <c r="W26" s="65" t="s">
        <v>156</v>
      </c>
      <c r="X26" s="1">
        <f>COUNTIF(G$5:G$44,"M")</f>
        <v>0</v>
      </c>
    </row>
    <row r="27" spans="1:24" ht="24.75" customHeight="1">
      <c r="A27" s="18">
        <v>23</v>
      </c>
      <c r="B27" s="2">
        <f>'報名表'!B31</f>
        <v>0</v>
      </c>
      <c r="C27" s="44">
        <f>'報名表'!C31</f>
        <v>0</v>
      </c>
      <c r="D27" s="44">
        <f>2014-'報名表'!E31</f>
        <v>2014</v>
      </c>
      <c r="E27" s="59">
        <f t="shared" si="0"/>
      </c>
      <c r="F27" s="61">
        <f>'報名表'!J31</f>
        <v>0</v>
      </c>
      <c r="G27" s="59">
        <f t="shared" si="1"/>
      </c>
      <c r="H27" s="1">
        <f>'報名表'!K31</f>
        <v>0</v>
      </c>
      <c r="I27" s="1">
        <f>'報名表'!H31</f>
        <v>0</v>
      </c>
      <c r="J27" s="1">
        <f>'報名表'!I31</f>
        <v>0</v>
      </c>
      <c r="K27" s="1">
        <f>'報名表'!J31</f>
        <v>0</v>
      </c>
      <c r="L27" s="21">
        <f>'報名表'!O31</f>
        <v>0</v>
      </c>
      <c r="M27" s="16"/>
      <c r="N27" s="262"/>
      <c r="O27" s="108"/>
      <c r="Q27" s="65">
        <v>21</v>
      </c>
      <c r="R27" s="74">
        <f>COUNTIF(F$5:F$44,"21")+COUNTIF(F$5:F$44,"20.5")</f>
        <v>0</v>
      </c>
      <c r="S27" s="65" t="s">
        <v>153</v>
      </c>
      <c r="T27" s="37">
        <f>COUNTIF(E$5:E$44,"S")</f>
        <v>0</v>
      </c>
      <c r="W27" s="65" t="s">
        <v>159</v>
      </c>
      <c r="X27" s="1">
        <f>COUNTIF(G$5:G$44,"L")</f>
        <v>0</v>
      </c>
    </row>
    <row r="28" spans="1:24" ht="24.75" customHeight="1">
      <c r="A28" s="18">
        <v>24</v>
      </c>
      <c r="B28" s="2">
        <f>'報名表'!B32</f>
        <v>0</v>
      </c>
      <c r="C28" s="44">
        <f>'報名表'!C32</f>
        <v>0</v>
      </c>
      <c r="D28" s="44">
        <f>2014-'報名表'!E32</f>
        <v>2014</v>
      </c>
      <c r="E28" s="59">
        <f t="shared" si="0"/>
      </c>
      <c r="F28" s="61">
        <f>'報名表'!J32</f>
        <v>0</v>
      </c>
      <c r="G28" s="59">
        <f t="shared" si="1"/>
      </c>
      <c r="H28" s="1">
        <f>'報名表'!K32</f>
        <v>0</v>
      </c>
      <c r="I28" s="1">
        <f>'報名表'!H32</f>
        <v>0</v>
      </c>
      <c r="J28" s="1">
        <f>'報名表'!I32</f>
        <v>0</v>
      </c>
      <c r="K28" s="1">
        <f>'報名表'!J32</f>
        <v>0</v>
      </c>
      <c r="L28" s="21">
        <f>'報名表'!O32</f>
        <v>0</v>
      </c>
      <c r="M28" s="16"/>
      <c r="N28" s="262"/>
      <c r="O28" s="108"/>
      <c r="Q28" s="65">
        <v>22</v>
      </c>
      <c r="R28" s="74">
        <f>COUNTIF(F$5:F$44,"22")+COUNTIF(F$5:F$44,"21.5")</f>
        <v>0</v>
      </c>
      <c r="S28" s="65" t="s">
        <v>156</v>
      </c>
      <c r="T28" s="37">
        <f>COUNTIF(E$5:E$44,"M")</f>
        <v>0</v>
      </c>
      <c r="W28" s="65" t="s">
        <v>163</v>
      </c>
      <c r="X28" s="1">
        <f>COUNTIF(G$5:G$44,"XL")</f>
        <v>0</v>
      </c>
    </row>
    <row r="29" spans="1:20" ht="24.75" customHeight="1">
      <c r="A29" s="18">
        <v>25</v>
      </c>
      <c r="B29" s="2">
        <f>'報名表'!B33</f>
        <v>0</v>
      </c>
      <c r="C29" s="44">
        <f>'報名表'!C33</f>
        <v>0</v>
      </c>
      <c r="D29" s="44">
        <f>2014-'報名表'!E33</f>
        <v>2014</v>
      </c>
      <c r="E29" s="59">
        <f t="shared" si="0"/>
      </c>
      <c r="F29" s="61">
        <f>'報名表'!J33</f>
        <v>0</v>
      </c>
      <c r="G29" s="59">
        <f t="shared" si="1"/>
      </c>
      <c r="H29" s="1">
        <f>'報名表'!K33</f>
        <v>0</v>
      </c>
      <c r="I29" s="1">
        <f>'報名表'!H33</f>
        <v>0</v>
      </c>
      <c r="J29" s="1">
        <f>'報名表'!I33</f>
        <v>0</v>
      </c>
      <c r="K29" s="1">
        <f>'報名表'!J33</f>
        <v>0</v>
      </c>
      <c r="L29" s="21">
        <f>'報名表'!O33</f>
        <v>0</v>
      </c>
      <c r="M29" s="16"/>
      <c r="N29" s="263" t="s">
        <v>1</v>
      </c>
      <c r="O29" s="108"/>
      <c r="Q29" s="65">
        <v>23</v>
      </c>
      <c r="R29" s="74">
        <f>COUNTIF(F$5:F$44,"23")+COUNTIF(F$5:F$44,"22.5")</f>
        <v>0</v>
      </c>
      <c r="S29" s="65" t="s">
        <v>159</v>
      </c>
      <c r="T29" s="37">
        <f>COUNTIF(E$5:E$44,"L")</f>
        <v>0</v>
      </c>
    </row>
    <row r="30" spans="1:24" ht="24.75" customHeight="1">
      <c r="A30" s="18">
        <v>26</v>
      </c>
      <c r="B30" s="2">
        <f>'報名表'!B34</f>
        <v>0</v>
      </c>
      <c r="C30" s="44">
        <f>'報名表'!C34</f>
        <v>0</v>
      </c>
      <c r="D30" s="44">
        <f>2014-'報名表'!E34</f>
        <v>2014</v>
      </c>
      <c r="E30" s="59">
        <f t="shared" si="0"/>
      </c>
      <c r="F30" s="61">
        <f>'報名表'!J34</f>
        <v>0</v>
      </c>
      <c r="G30" s="59">
        <f t="shared" si="1"/>
      </c>
      <c r="H30" s="1">
        <f>'報名表'!K34</f>
        <v>0</v>
      </c>
      <c r="I30" s="1">
        <f>'報名表'!H34</f>
        <v>0</v>
      </c>
      <c r="J30" s="1">
        <f>'報名表'!I34</f>
        <v>0</v>
      </c>
      <c r="K30" s="1">
        <f>'報名表'!J34</f>
        <v>0</v>
      </c>
      <c r="L30" s="21">
        <f>'報名表'!O34</f>
        <v>0</v>
      </c>
      <c r="M30" s="16"/>
      <c r="N30" s="262"/>
      <c r="O30" s="108"/>
      <c r="Q30" s="65">
        <v>24</v>
      </c>
      <c r="R30" s="75">
        <f>COUNTIF(F$5:F$44,"24")+COUNTIF(F$5:F$44,"23.5")</f>
        <v>0</v>
      </c>
      <c r="S30" s="64" t="s">
        <v>163</v>
      </c>
      <c r="T30" s="38">
        <f>COUNTIF(E$5:E$44,"XL")</f>
        <v>0</v>
      </c>
      <c r="W30" s="15" t="s">
        <v>239</v>
      </c>
      <c r="X30">
        <f>SUM(X23:X28)</f>
        <v>0</v>
      </c>
    </row>
    <row r="31" spans="1:19" ht="24.75" customHeight="1">
      <c r="A31" s="18">
        <v>27</v>
      </c>
      <c r="B31" s="3">
        <f>'報名表'!B35</f>
        <v>0</v>
      </c>
      <c r="C31" s="44">
        <f>'報名表'!C35</f>
        <v>0</v>
      </c>
      <c r="D31" s="44">
        <f>2014-'報名表'!E35</f>
        <v>2014</v>
      </c>
      <c r="E31" s="59">
        <f t="shared" si="0"/>
      </c>
      <c r="F31" s="61">
        <f>'報名表'!J35</f>
        <v>0</v>
      </c>
      <c r="G31" s="59">
        <f t="shared" si="1"/>
      </c>
      <c r="H31" s="4">
        <f>'報名表'!K35</f>
        <v>0</v>
      </c>
      <c r="I31" s="4">
        <f>'報名表'!H35</f>
        <v>0</v>
      </c>
      <c r="J31" s="4">
        <f>'報名表'!I35</f>
        <v>0</v>
      </c>
      <c r="K31" s="4">
        <f>'報名表'!J35</f>
        <v>0</v>
      </c>
      <c r="L31" s="22">
        <f>'報名表'!O35</f>
        <v>0</v>
      </c>
      <c r="M31" s="16"/>
      <c r="N31" s="262"/>
      <c r="O31" s="108"/>
      <c r="Q31" s="65">
        <v>25</v>
      </c>
      <c r="R31" s="74">
        <f>COUNTIF(F$5:F$44,"25")+COUNTIF(F$5:F$44,"24.5")</f>
        <v>0</v>
      </c>
      <c r="S31" s="53"/>
    </row>
    <row r="32" spans="1:20" ht="24.75" customHeight="1">
      <c r="A32" s="18">
        <v>28</v>
      </c>
      <c r="B32" s="3">
        <f>'報名表'!B36</f>
        <v>0</v>
      </c>
      <c r="C32" s="44">
        <f>'報名表'!C36</f>
        <v>0</v>
      </c>
      <c r="D32" s="44">
        <f>2014-'報名表'!E36</f>
        <v>2014</v>
      </c>
      <c r="E32" s="59">
        <f t="shared" si="0"/>
      </c>
      <c r="F32" s="61">
        <f>'報名表'!J36</f>
        <v>0</v>
      </c>
      <c r="G32" s="59">
        <f t="shared" si="1"/>
      </c>
      <c r="H32" s="4">
        <f>'報名表'!K36</f>
        <v>0</v>
      </c>
      <c r="I32" s="4">
        <f>'報名表'!H36</f>
        <v>0</v>
      </c>
      <c r="J32" s="4">
        <f>'報名表'!I36</f>
        <v>0</v>
      </c>
      <c r="K32" s="4">
        <f>'報名表'!J36</f>
        <v>0</v>
      </c>
      <c r="L32" s="22">
        <f>'報名表'!O36</f>
        <v>0</v>
      </c>
      <c r="M32" s="16"/>
      <c r="N32" s="262"/>
      <c r="O32" s="109"/>
      <c r="Q32" s="65">
        <v>26</v>
      </c>
      <c r="R32" s="74">
        <f>COUNTIF(F$5:F$44,"26")+COUNTIF(F$5:F$44,"25.5")</f>
        <v>0</v>
      </c>
      <c r="S32" s="77" t="s">
        <v>239</v>
      </c>
      <c r="T32">
        <f>SUM(T23:T30)</f>
        <v>0</v>
      </c>
    </row>
    <row r="33" spans="1:18" ht="24.75" customHeight="1">
      <c r="A33" s="18">
        <v>29</v>
      </c>
      <c r="B33" s="3">
        <f>'報名表'!B37</f>
        <v>0</v>
      </c>
      <c r="C33" s="44">
        <f>'報名表'!C37</f>
        <v>0</v>
      </c>
      <c r="D33" s="44">
        <f>2014-'報名表'!E37</f>
        <v>2014</v>
      </c>
      <c r="E33" s="59">
        <f t="shared" si="0"/>
      </c>
      <c r="F33" s="61">
        <f>'報名表'!J37</f>
        <v>0</v>
      </c>
      <c r="G33" s="59">
        <f t="shared" si="1"/>
      </c>
      <c r="H33" s="4">
        <f>'報名表'!K37</f>
        <v>0</v>
      </c>
      <c r="I33" s="4">
        <f>'報名表'!H37</f>
        <v>0</v>
      </c>
      <c r="J33" s="4">
        <f>'報名表'!I37</f>
        <v>0</v>
      </c>
      <c r="K33" s="4">
        <f>'報名表'!J37</f>
        <v>0</v>
      </c>
      <c r="L33" s="22">
        <f>'報名表'!O37</f>
        <v>0</v>
      </c>
      <c r="M33" s="16"/>
      <c r="N33" s="263" t="s">
        <v>2</v>
      </c>
      <c r="O33" s="108"/>
      <c r="Q33" s="65">
        <v>27</v>
      </c>
      <c r="R33" s="74">
        <f>COUNTIF(F$5:F$44,"27")+COUNTIF(F$5:F$44,"26.5")</f>
        <v>0</v>
      </c>
    </row>
    <row r="34" spans="1:18" ht="24.75" customHeight="1">
      <c r="A34" s="18">
        <v>30</v>
      </c>
      <c r="B34" s="3">
        <f>'報名表'!B38</f>
        <v>0</v>
      </c>
      <c r="C34" s="44">
        <f>'報名表'!C38</f>
        <v>0</v>
      </c>
      <c r="D34" s="44">
        <f>2014-'報名表'!E38</f>
        <v>2014</v>
      </c>
      <c r="E34" s="59">
        <f t="shared" si="0"/>
      </c>
      <c r="F34" s="61">
        <f>'報名表'!J38</f>
        <v>0</v>
      </c>
      <c r="G34" s="59">
        <f t="shared" si="1"/>
      </c>
      <c r="H34" s="4">
        <f>'報名表'!K38</f>
        <v>0</v>
      </c>
      <c r="I34" s="4">
        <f>'報名表'!H38</f>
        <v>0</v>
      </c>
      <c r="J34" s="4">
        <f>'報名表'!I38</f>
        <v>0</v>
      </c>
      <c r="K34" s="4">
        <f>'報名表'!J38</f>
        <v>0</v>
      </c>
      <c r="L34" s="22">
        <f>'報名表'!O38</f>
        <v>0</v>
      </c>
      <c r="M34" s="16"/>
      <c r="N34" s="262"/>
      <c r="O34" s="108"/>
      <c r="Q34" s="65">
        <v>28</v>
      </c>
      <c r="R34" s="74">
        <f>COUNTIF(F$5:F$44,"28")+COUNTIF(F$5:F$44,"27.5")</f>
        <v>0</v>
      </c>
    </row>
    <row r="35" spans="1:18" ht="24.75" customHeight="1">
      <c r="A35" s="18">
        <v>31</v>
      </c>
      <c r="B35" s="3">
        <f>'報名表'!B39</f>
        <v>0</v>
      </c>
      <c r="C35" s="44">
        <f>'報名表'!C39</f>
        <v>0</v>
      </c>
      <c r="D35" s="44">
        <f>2014-'報名表'!E39</f>
        <v>2014</v>
      </c>
      <c r="E35" s="59">
        <f t="shared" si="0"/>
      </c>
      <c r="F35" s="61">
        <f>'報名表'!J39</f>
        <v>0</v>
      </c>
      <c r="G35" s="59">
        <f t="shared" si="1"/>
      </c>
      <c r="H35" s="4">
        <f>'報名表'!K39</f>
        <v>0</v>
      </c>
      <c r="I35" s="4">
        <f>'報名表'!H39</f>
        <v>0</v>
      </c>
      <c r="J35" s="4">
        <f>'報名表'!I39</f>
        <v>0</v>
      </c>
      <c r="K35" s="4">
        <f>'報名表'!J39</f>
        <v>0</v>
      </c>
      <c r="L35" s="22">
        <f>'報名表'!O39</f>
        <v>0</v>
      </c>
      <c r="N35" s="262"/>
      <c r="O35" s="108"/>
      <c r="Q35" s="66">
        <v>29</v>
      </c>
      <c r="R35" s="74">
        <f>COUNTIF(F$5:F$44,"29")+COUNTIF(F$5:F$44,"28.5")</f>
        <v>0</v>
      </c>
    </row>
    <row r="36" spans="1:18" ht="24.75" customHeight="1">
      <c r="A36" s="18">
        <v>32</v>
      </c>
      <c r="B36" s="3">
        <f>'報名表'!B40</f>
        <v>0</v>
      </c>
      <c r="C36" s="44">
        <f>'報名表'!C40</f>
        <v>0</v>
      </c>
      <c r="D36" s="44">
        <f>2014-'報名表'!E40</f>
        <v>2014</v>
      </c>
      <c r="E36" s="59">
        <f t="shared" si="0"/>
      </c>
      <c r="F36" s="61">
        <f>'報名表'!J40</f>
        <v>0</v>
      </c>
      <c r="G36" s="59">
        <f t="shared" si="1"/>
      </c>
      <c r="H36" s="4">
        <f>'報名表'!K40</f>
        <v>0</v>
      </c>
      <c r="I36" s="4">
        <f>'報名表'!H40</f>
        <v>0</v>
      </c>
      <c r="J36" s="4">
        <f>'報名表'!I40</f>
        <v>0</v>
      </c>
      <c r="K36" s="4">
        <f>'報名表'!J40</f>
        <v>0</v>
      </c>
      <c r="L36" s="22">
        <f>'報名表'!O40</f>
        <v>0</v>
      </c>
      <c r="N36" s="110"/>
      <c r="O36" s="108"/>
      <c r="Q36" s="66">
        <v>30</v>
      </c>
      <c r="R36" s="74">
        <f>COUNTIF(F$5:F$44,"30")+COUNTIF(F$5:F$44,"29.5")</f>
        <v>0</v>
      </c>
    </row>
    <row r="37" spans="1:18" ht="24.75" customHeight="1">
      <c r="A37" s="18">
        <v>33</v>
      </c>
      <c r="B37" s="3">
        <f>'報名表'!B41</f>
        <v>0</v>
      </c>
      <c r="C37" s="44">
        <f>'報名表'!C41</f>
        <v>0</v>
      </c>
      <c r="D37" s="44">
        <f>2014-'報名表'!E41</f>
        <v>2014</v>
      </c>
      <c r="E37" s="59">
        <f t="shared" si="0"/>
      </c>
      <c r="F37" s="61">
        <f>'報名表'!J41</f>
        <v>0</v>
      </c>
      <c r="G37" s="59">
        <f t="shared" si="1"/>
      </c>
      <c r="H37" s="4">
        <f>'報名表'!K41</f>
        <v>0</v>
      </c>
      <c r="I37" s="4">
        <f>'報名表'!H41</f>
        <v>0</v>
      </c>
      <c r="J37" s="4">
        <f>'報名表'!I41</f>
        <v>0</v>
      </c>
      <c r="K37" s="4">
        <f>'報名表'!J41</f>
        <v>0</v>
      </c>
      <c r="L37" s="22">
        <f>'報名表'!O41</f>
        <v>0</v>
      </c>
      <c r="N37" s="110"/>
      <c r="O37" s="108"/>
      <c r="Q37" t="s">
        <v>239</v>
      </c>
      <c r="R37" s="76">
        <f>SUM(R23:R36)</f>
        <v>0</v>
      </c>
    </row>
    <row r="38" spans="1:15" ht="24.75" customHeight="1">
      <c r="A38" s="18">
        <v>34</v>
      </c>
      <c r="B38" s="3">
        <f>'報名表'!B42</f>
        <v>0</v>
      </c>
      <c r="C38" s="44">
        <f>'報名表'!C42</f>
        <v>0</v>
      </c>
      <c r="D38" s="44">
        <f>2014-'報名表'!E42</f>
        <v>2014</v>
      </c>
      <c r="E38" s="59">
        <f t="shared" si="0"/>
      </c>
      <c r="F38" s="61">
        <f>'報名表'!J42</f>
        <v>0</v>
      </c>
      <c r="G38" s="59">
        <f t="shared" si="1"/>
      </c>
      <c r="H38" s="4">
        <f>'報名表'!K42</f>
        <v>0</v>
      </c>
      <c r="I38" s="4">
        <f>'報名表'!H42</f>
        <v>0</v>
      </c>
      <c r="J38" s="4">
        <f>'報名表'!I42</f>
        <v>0</v>
      </c>
      <c r="K38" s="4">
        <f>'報名表'!J42</f>
        <v>0</v>
      </c>
      <c r="L38" s="22">
        <f>'報名表'!O42</f>
        <v>0</v>
      </c>
      <c r="N38" s="110"/>
      <c r="O38" s="108"/>
    </row>
    <row r="39" spans="1:15" ht="24.75" customHeight="1">
      <c r="A39" s="18">
        <v>35</v>
      </c>
      <c r="B39" s="3">
        <f>'報名表'!B43</f>
        <v>0</v>
      </c>
      <c r="C39" s="44">
        <f>'報名表'!C43</f>
        <v>0</v>
      </c>
      <c r="D39" s="44">
        <f>2014-'報名表'!E43</f>
        <v>2014</v>
      </c>
      <c r="E39" s="59">
        <f t="shared" si="0"/>
      </c>
      <c r="F39" s="61">
        <f>'報名表'!J43</f>
        <v>0</v>
      </c>
      <c r="G39" s="59">
        <f t="shared" si="1"/>
      </c>
      <c r="H39" s="4">
        <f>'報名表'!K43</f>
        <v>0</v>
      </c>
      <c r="I39" s="4">
        <f>'報名表'!H43</f>
        <v>0</v>
      </c>
      <c r="J39" s="4">
        <f>'報名表'!I43</f>
        <v>0</v>
      </c>
      <c r="K39" s="4">
        <f>'報名表'!J43</f>
        <v>0</v>
      </c>
      <c r="L39" s="22">
        <f>'報名表'!O43</f>
        <v>0</v>
      </c>
      <c r="N39" s="110"/>
      <c r="O39" s="108"/>
    </row>
    <row r="40" spans="1:15" ht="24.75" customHeight="1">
      <c r="A40" s="18">
        <v>36</v>
      </c>
      <c r="B40" s="3">
        <f>'報名表'!B44</f>
        <v>0</v>
      </c>
      <c r="C40" s="44">
        <f>'報名表'!C44</f>
        <v>0</v>
      </c>
      <c r="D40" s="44">
        <f>2014-'報名表'!E44</f>
        <v>2014</v>
      </c>
      <c r="E40" s="59">
        <f t="shared" si="0"/>
      </c>
      <c r="F40" s="61">
        <f>'報名表'!J44</f>
        <v>0</v>
      </c>
      <c r="G40" s="59">
        <f t="shared" si="1"/>
      </c>
      <c r="H40" s="4">
        <f>'報名表'!K44</f>
        <v>0</v>
      </c>
      <c r="I40" s="4">
        <f>'報名表'!H44</f>
        <v>0</v>
      </c>
      <c r="J40" s="4">
        <f>'報名表'!I44</f>
        <v>0</v>
      </c>
      <c r="K40" s="4">
        <f>'報名表'!J44</f>
        <v>0</v>
      </c>
      <c r="L40" s="22">
        <f>'報名表'!O44</f>
        <v>0</v>
      </c>
      <c r="N40" s="110"/>
      <c r="O40" s="108"/>
    </row>
    <row r="41" spans="1:15" ht="24.75" customHeight="1">
      <c r="A41" s="18">
        <v>37</v>
      </c>
      <c r="B41" s="3">
        <f>'報名表'!B45</f>
        <v>0</v>
      </c>
      <c r="C41" s="44">
        <f>'報名表'!C45</f>
        <v>0</v>
      </c>
      <c r="D41" s="44">
        <f>2014-'報名表'!E45</f>
        <v>2014</v>
      </c>
      <c r="E41" s="59">
        <f t="shared" si="0"/>
      </c>
      <c r="F41" s="61">
        <f>'報名表'!J45</f>
        <v>0</v>
      </c>
      <c r="G41" s="59">
        <f t="shared" si="1"/>
      </c>
      <c r="H41" s="4">
        <f>'報名表'!K45</f>
        <v>0</v>
      </c>
      <c r="I41" s="4">
        <f>'報名表'!H45</f>
        <v>0</v>
      </c>
      <c r="J41" s="4">
        <f>'報名表'!I45</f>
        <v>0</v>
      </c>
      <c r="K41" s="4">
        <f>'報名表'!J45</f>
        <v>0</v>
      </c>
      <c r="L41" s="22">
        <f>'報名表'!O45</f>
        <v>0</v>
      </c>
      <c r="N41" s="110"/>
      <c r="O41" s="108"/>
    </row>
    <row r="42" spans="1:15" ht="24.75" customHeight="1">
      <c r="A42" s="18">
        <v>38</v>
      </c>
      <c r="B42" s="3">
        <f>'報名表'!B46</f>
        <v>0</v>
      </c>
      <c r="C42" s="44">
        <f>'報名表'!C46</f>
        <v>0</v>
      </c>
      <c r="D42" s="44">
        <f>2014-'報名表'!E46</f>
        <v>2014</v>
      </c>
      <c r="E42" s="59">
        <f t="shared" si="0"/>
      </c>
      <c r="F42" s="61">
        <f>'報名表'!J46</f>
        <v>0</v>
      </c>
      <c r="G42" s="59">
        <f t="shared" si="1"/>
      </c>
      <c r="H42" s="4">
        <f>'報名表'!K46</f>
        <v>0</v>
      </c>
      <c r="I42" s="4">
        <f>'報名表'!H46</f>
        <v>0</v>
      </c>
      <c r="J42" s="4">
        <f>'報名表'!I46</f>
        <v>0</v>
      </c>
      <c r="K42" s="4">
        <f>'報名表'!J46</f>
        <v>0</v>
      </c>
      <c r="L42" s="22">
        <f>'報名表'!O46</f>
        <v>0</v>
      </c>
      <c r="N42" s="110"/>
      <c r="O42" s="108"/>
    </row>
    <row r="43" spans="1:15" ht="24.75" customHeight="1">
      <c r="A43" s="18">
        <v>39</v>
      </c>
      <c r="B43" s="3">
        <f>'報名表'!B47</f>
        <v>0</v>
      </c>
      <c r="C43" s="44">
        <f>'報名表'!C47</f>
        <v>0</v>
      </c>
      <c r="D43" s="44">
        <f>2014-'報名表'!E47</f>
        <v>2014</v>
      </c>
      <c r="E43" s="59">
        <f t="shared" si="0"/>
      </c>
      <c r="F43" s="61">
        <f>'報名表'!J47</f>
        <v>0</v>
      </c>
      <c r="G43" s="59">
        <f t="shared" si="1"/>
      </c>
      <c r="H43" s="4">
        <f>'報名表'!K47</f>
        <v>0</v>
      </c>
      <c r="I43" s="4">
        <f>'報名表'!H47</f>
        <v>0</v>
      </c>
      <c r="J43" s="4">
        <f>'報名表'!I47</f>
        <v>0</v>
      </c>
      <c r="K43" s="4">
        <f>'報名表'!J47</f>
        <v>0</v>
      </c>
      <c r="L43" s="22">
        <f>'報名表'!O47</f>
        <v>0</v>
      </c>
      <c r="N43" s="110"/>
      <c r="O43" s="108"/>
    </row>
    <row r="44" spans="1:15" ht="24.75" customHeight="1" thickBot="1">
      <c r="A44" s="24">
        <v>40</v>
      </c>
      <c r="B44" s="25">
        <f>'報名表'!B48</f>
        <v>0</v>
      </c>
      <c r="C44" s="58">
        <f>'報名表'!C48</f>
        <v>0</v>
      </c>
      <c r="D44" s="84">
        <f>2014-'報名表'!E48</f>
        <v>2014</v>
      </c>
      <c r="E44" s="58">
        <f t="shared" si="0"/>
      </c>
      <c r="F44" s="87">
        <f>'報名表'!J48</f>
        <v>0</v>
      </c>
      <c r="G44" s="58">
        <f t="shared" si="1"/>
      </c>
      <c r="H44" s="84">
        <f>'報名表'!K48</f>
        <v>0</v>
      </c>
      <c r="I44" s="84">
        <f>'報名表'!H48</f>
        <v>0</v>
      </c>
      <c r="J44" s="84">
        <f>'報名表'!I48</f>
        <v>0</v>
      </c>
      <c r="K44" s="84">
        <f>'報名表'!J48</f>
        <v>0</v>
      </c>
      <c r="L44" s="86">
        <f>'報名表'!O48</f>
        <v>0</v>
      </c>
      <c r="N44" s="111"/>
      <c r="O44" s="104"/>
    </row>
    <row r="45" spans="1:14" ht="10.5" customHeight="1" thickTop="1">
      <c r="A45" s="12"/>
      <c r="B45" s="12"/>
      <c r="C45" s="12"/>
      <c r="D45" s="12"/>
      <c r="E45" s="12"/>
      <c r="F45" s="12"/>
      <c r="G45" s="12"/>
      <c r="H45" s="12"/>
      <c r="I45" s="12"/>
      <c r="J45" s="12"/>
      <c r="K45" s="12"/>
      <c r="L45" s="35"/>
      <c r="N45" s="112"/>
    </row>
    <row r="46" spans="1:14" ht="19.5" customHeight="1">
      <c r="A46" s="247" t="s">
        <v>201</v>
      </c>
      <c r="B46" s="247"/>
      <c r="C46" s="247"/>
      <c r="D46" s="247"/>
      <c r="E46" s="247"/>
      <c r="F46" s="247"/>
      <c r="G46" s="247"/>
      <c r="H46" s="247"/>
      <c r="I46" s="247"/>
      <c r="J46" s="247"/>
      <c r="K46" s="247"/>
      <c r="L46" s="247"/>
      <c r="N46" s="106"/>
    </row>
    <row r="47" spans="1:14" ht="19.5" customHeight="1">
      <c r="A47" s="249" t="s">
        <v>255</v>
      </c>
      <c r="B47" s="250"/>
      <c r="C47" s="248"/>
      <c r="D47" s="248"/>
      <c r="E47" s="241" t="s">
        <v>261</v>
      </c>
      <c r="F47" s="246"/>
      <c r="G47" s="242"/>
      <c r="H47" s="241" t="s">
        <v>262</v>
      </c>
      <c r="I47" s="246"/>
      <c r="J47" s="246"/>
      <c r="K47" s="246"/>
      <c r="L47" s="242"/>
      <c r="N47" s="106"/>
    </row>
    <row r="48" spans="1:14" ht="19.5" customHeight="1">
      <c r="A48" s="251"/>
      <c r="B48" s="252"/>
      <c r="C48" s="257" t="s">
        <v>256</v>
      </c>
      <c r="D48" s="257"/>
      <c r="E48" s="241"/>
      <c r="F48" s="246"/>
      <c r="G48" s="242"/>
      <c r="H48" s="241"/>
      <c r="I48" s="246"/>
      <c r="J48" s="246"/>
      <c r="K48" s="246"/>
      <c r="L48" s="242"/>
      <c r="N48" s="106"/>
    </row>
    <row r="49" spans="1:14" ht="19.5" customHeight="1">
      <c r="A49" s="253"/>
      <c r="B49" s="254"/>
      <c r="C49" s="257" t="s">
        <v>257</v>
      </c>
      <c r="D49" s="257"/>
      <c r="E49" s="241"/>
      <c r="F49" s="246"/>
      <c r="G49" s="242"/>
      <c r="H49" s="241"/>
      <c r="I49" s="246"/>
      <c r="J49" s="246"/>
      <c r="K49" s="246"/>
      <c r="L49" s="242"/>
      <c r="N49" s="106"/>
    </row>
    <row r="50" spans="1:14" ht="19.5" customHeight="1">
      <c r="A50" s="253"/>
      <c r="B50" s="254"/>
      <c r="C50" s="257" t="s">
        <v>258</v>
      </c>
      <c r="D50" s="257"/>
      <c r="E50" s="241"/>
      <c r="F50" s="246"/>
      <c r="G50" s="242"/>
      <c r="H50" s="241"/>
      <c r="I50" s="246"/>
      <c r="J50" s="246"/>
      <c r="K50" s="246"/>
      <c r="L50" s="242"/>
      <c r="N50" s="106"/>
    </row>
    <row r="51" spans="1:14" ht="19.5" customHeight="1">
      <c r="A51" s="253"/>
      <c r="B51" s="254"/>
      <c r="C51" s="257" t="s">
        <v>259</v>
      </c>
      <c r="D51" s="257"/>
      <c r="E51" s="241"/>
      <c r="F51" s="246"/>
      <c r="G51" s="242"/>
      <c r="H51" s="241"/>
      <c r="I51" s="246"/>
      <c r="J51" s="246"/>
      <c r="K51" s="246"/>
      <c r="L51" s="242"/>
      <c r="N51" s="106"/>
    </row>
    <row r="52" spans="1:14" ht="19.5" customHeight="1">
      <c r="A52" s="255"/>
      <c r="B52" s="256"/>
      <c r="C52" s="257" t="s">
        <v>260</v>
      </c>
      <c r="D52" s="257"/>
      <c r="E52" s="241"/>
      <c r="F52" s="246"/>
      <c r="G52" s="242"/>
      <c r="H52" s="241"/>
      <c r="I52" s="246"/>
      <c r="J52" s="246"/>
      <c r="K52" s="246"/>
      <c r="L52" s="242"/>
      <c r="N52" s="106"/>
    </row>
    <row r="53" spans="1:14" ht="26.25" customHeight="1">
      <c r="A53" s="241" t="s">
        <v>263</v>
      </c>
      <c r="B53" s="242"/>
      <c r="C53" s="243"/>
      <c r="D53" s="244"/>
      <c r="E53" s="244"/>
      <c r="F53" s="244"/>
      <c r="G53" s="244"/>
      <c r="H53" s="244"/>
      <c r="I53" s="244"/>
      <c r="J53" s="244"/>
      <c r="K53" s="244"/>
      <c r="L53" s="245"/>
      <c r="N53" s="106"/>
    </row>
    <row r="54" spans="1:14" ht="34.5" customHeight="1">
      <c r="A54" s="241" t="s">
        <v>264</v>
      </c>
      <c r="B54" s="242"/>
      <c r="C54" s="243"/>
      <c r="D54" s="244"/>
      <c r="E54" s="244"/>
      <c r="F54" s="244"/>
      <c r="G54" s="244"/>
      <c r="H54" s="244"/>
      <c r="I54" s="244"/>
      <c r="J54" s="244"/>
      <c r="K54" s="244"/>
      <c r="L54" s="245"/>
      <c r="N54" s="106"/>
    </row>
    <row r="55" spans="1:14" ht="88.5" customHeight="1">
      <c r="A55" s="241" t="s">
        <v>265</v>
      </c>
      <c r="B55" s="242"/>
      <c r="C55" s="243"/>
      <c r="D55" s="244"/>
      <c r="E55" s="244"/>
      <c r="F55" s="244"/>
      <c r="G55" s="244"/>
      <c r="H55" s="244"/>
      <c r="I55" s="244"/>
      <c r="J55" s="244"/>
      <c r="K55" s="244"/>
      <c r="L55" s="245"/>
      <c r="N55" s="106"/>
    </row>
    <row r="56" ht="15.75" customHeight="1"/>
  </sheetData>
  <sheetProtection password="ED4F" sheet="1" selectLockedCells="1" selectUnlockedCells="1"/>
  <mergeCells count="48">
    <mergeCell ref="A3:B3"/>
    <mergeCell ref="Q21:X21"/>
    <mergeCell ref="Q1:U1"/>
    <mergeCell ref="W1:Z1"/>
    <mergeCell ref="A1:L1"/>
    <mergeCell ref="A2:B2"/>
    <mergeCell ref="C2:L2"/>
    <mergeCell ref="C51:D51"/>
    <mergeCell ref="C52:D52"/>
    <mergeCell ref="N33:N35"/>
    <mergeCell ref="AA3:AA10"/>
    <mergeCell ref="Q10:U10"/>
    <mergeCell ref="AA12:AA18"/>
    <mergeCell ref="Q22:R22"/>
    <mergeCell ref="S22:T22"/>
    <mergeCell ref="W22:X22"/>
    <mergeCell ref="N29:N32"/>
    <mergeCell ref="C3:G3"/>
    <mergeCell ref="I3:L3"/>
    <mergeCell ref="C49:D49"/>
    <mergeCell ref="C50:D50"/>
    <mergeCell ref="H47:L47"/>
    <mergeCell ref="E48:G48"/>
    <mergeCell ref="E49:G49"/>
    <mergeCell ref="E50:G50"/>
    <mergeCell ref="A46:L46"/>
    <mergeCell ref="C47:D47"/>
    <mergeCell ref="A47:B52"/>
    <mergeCell ref="C48:D48"/>
    <mergeCell ref="E47:G47"/>
    <mergeCell ref="O2:O4"/>
    <mergeCell ref="N2:N10"/>
    <mergeCell ref="N11:N15"/>
    <mergeCell ref="N16:N20"/>
    <mergeCell ref="N21:N28"/>
    <mergeCell ref="E51:G51"/>
    <mergeCell ref="E52:G52"/>
    <mergeCell ref="H48:L48"/>
    <mergeCell ref="H49:L49"/>
    <mergeCell ref="H50:L50"/>
    <mergeCell ref="H51:L51"/>
    <mergeCell ref="H52:L52"/>
    <mergeCell ref="A53:B53"/>
    <mergeCell ref="C53:L53"/>
    <mergeCell ref="A54:B54"/>
    <mergeCell ref="A55:B55"/>
    <mergeCell ref="C54:L54"/>
    <mergeCell ref="C55:L55"/>
  </mergeCells>
  <printOptions/>
  <pageMargins left="0.75" right="0.75" top="1" bottom="1" header="0.5" footer="0.5"/>
  <pageSetup fitToHeight="1" fitToWidth="1" horizontalDpi="600" verticalDpi="600" orientation="portrait" paperSize="9" scale="53" r:id="rId1"/>
</worksheet>
</file>

<file path=xl/worksheets/sheet3.xml><?xml version="1.0" encoding="utf-8"?>
<worksheet xmlns="http://schemas.openxmlformats.org/spreadsheetml/2006/main" xmlns:r="http://schemas.openxmlformats.org/officeDocument/2006/relationships">
  <dimension ref="A1:J45"/>
  <sheetViews>
    <sheetView zoomScale="70" zoomScaleNormal="70" zoomScalePageLayoutView="0" workbookViewId="0" topLeftCell="A1">
      <selection activeCell="K27" sqref="K27"/>
    </sheetView>
  </sheetViews>
  <sheetFormatPr defaultColWidth="9.00390625" defaultRowHeight="16.5"/>
  <cols>
    <col min="2" max="2" width="13.00390625" style="0" customWidth="1"/>
    <col min="4" max="4" width="13.125" style="0" customWidth="1"/>
    <col min="5" max="5" width="9.875" style="0" customWidth="1"/>
    <col min="6" max="6" width="4.00390625" style="0" customWidth="1"/>
    <col min="7" max="7" width="4.25390625" style="0" customWidth="1"/>
    <col min="8" max="8" width="14.125" style="0" customWidth="1"/>
    <col min="9" max="9" width="14.25390625" style="0" customWidth="1"/>
  </cols>
  <sheetData>
    <row r="1" spans="1:10" ht="21" thickBot="1" thickTop="1">
      <c r="A1" s="221" t="s">
        <v>202</v>
      </c>
      <c r="B1" s="222"/>
      <c r="C1" s="222"/>
      <c r="D1" s="222"/>
      <c r="E1" s="222"/>
      <c r="F1" s="222"/>
      <c r="G1" s="222"/>
      <c r="H1" s="222"/>
      <c r="I1" s="222"/>
      <c r="J1" s="223"/>
    </row>
    <row r="2" spans="1:10" ht="20.25" thickTop="1">
      <c r="A2" s="232" t="s">
        <v>132</v>
      </c>
      <c r="B2" s="233"/>
      <c r="C2" s="224">
        <f>'報名表'!C2</f>
        <v>0</v>
      </c>
      <c r="D2" s="225"/>
      <c r="E2" s="226"/>
      <c r="F2" s="226"/>
      <c r="G2" s="226"/>
      <c r="H2" s="226"/>
      <c r="I2" s="226"/>
      <c r="J2" s="227"/>
    </row>
    <row r="3" spans="1:10" ht="20.25" thickBot="1">
      <c r="A3" s="296" t="s">
        <v>253</v>
      </c>
      <c r="B3" s="297"/>
      <c r="C3" s="297"/>
      <c r="D3" s="297"/>
      <c r="E3" s="297"/>
      <c r="F3" s="297"/>
      <c r="G3" s="297"/>
      <c r="H3" s="297"/>
      <c r="I3" s="297"/>
      <c r="J3" s="298"/>
    </row>
    <row r="4" spans="1:10" ht="18" thickBot="1" thickTop="1">
      <c r="A4" s="198" t="s">
        <v>111</v>
      </c>
      <c r="B4" s="290" t="s">
        <v>112</v>
      </c>
      <c r="C4" s="290" t="s">
        <v>113</v>
      </c>
      <c r="D4" s="290" t="s">
        <v>203</v>
      </c>
      <c r="E4" s="292" t="s">
        <v>229</v>
      </c>
      <c r="F4" s="293"/>
      <c r="G4" s="207"/>
      <c r="H4" s="290" t="s">
        <v>225</v>
      </c>
      <c r="I4" s="290" t="s">
        <v>226</v>
      </c>
      <c r="J4" s="294" t="s">
        <v>114</v>
      </c>
    </row>
    <row r="5" spans="1:10" ht="18" thickBot="1" thickTop="1">
      <c r="A5" s="289"/>
      <c r="B5" s="291"/>
      <c r="C5" s="291"/>
      <c r="D5" s="291"/>
      <c r="E5" s="32" t="s">
        <v>211</v>
      </c>
      <c r="F5" s="36" t="s">
        <v>230</v>
      </c>
      <c r="G5" s="36" t="s">
        <v>231</v>
      </c>
      <c r="H5" s="291"/>
      <c r="I5" s="291"/>
      <c r="J5" s="295"/>
    </row>
    <row r="6" spans="1:10" ht="17.25" thickTop="1">
      <c r="A6" s="28">
        <v>1</v>
      </c>
      <c r="B6" s="54">
        <f>'報名表'!B9</f>
        <v>0</v>
      </c>
      <c r="C6" s="54">
        <f>'報名表'!C9</f>
        <v>0</v>
      </c>
      <c r="D6" s="55">
        <f>'報名表'!D9</f>
        <v>0</v>
      </c>
      <c r="E6" s="63">
        <f>'報名表'!E9</f>
        <v>0</v>
      </c>
      <c r="F6" s="63">
        <f>'報名表'!F9</f>
        <v>0</v>
      </c>
      <c r="G6" s="63">
        <f>'報名表'!G9</f>
        <v>0</v>
      </c>
      <c r="H6" s="56">
        <f>'報名表'!M9</f>
        <v>0</v>
      </c>
      <c r="I6" s="54">
        <f>'報名表'!N9</f>
        <v>0</v>
      </c>
      <c r="J6" s="30"/>
    </row>
    <row r="7" spans="1:10" ht="16.5">
      <c r="A7" s="18">
        <v>2</v>
      </c>
      <c r="B7" s="54">
        <f>'報名表'!B10</f>
        <v>0</v>
      </c>
      <c r="C7" s="54">
        <f>'報名表'!C10</f>
        <v>0</v>
      </c>
      <c r="D7" s="55">
        <f>'報名表'!D10</f>
        <v>0</v>
      </c>
      <c r="E7" s="63">
        <f>'報名表'!E10</f>
        <v>0</v>
      </c>
      <c r="F7" s="63">
        <f>'報名表'!F10</f>
        <v>0</v>
      </c>
      <c r="G7" s="63">
        <f>'報名表'!G10</f>
        <v>0</v>
      </c>
      <c r="H7" s="63">
        <f>'報名表'!M10</f>
        <v>0</v>
      </c>
      <c r="I7" s="54">
        <f>'報名表'!N10</f>
        <v>0</v>
      </c>
      <c r="J7" s="19"/>
    </row>
    <row r="8" spans="1:10" ht="16.5">
      <c r="A8" s="18">
        <v>3</v>
      </c>
      <c r="B8" s="54">
        <f>'報名表'!B11</f>
        <v>0</v>
      </c>
      <c r="C8" s="54">
        <f>'報名表'!C11</f>
        <v>0</v>
      </c>
      <c r="D8" s="55">
        <f>'報名表'!D11</f>
        <v>0</v>
      </c>
      <c r="E8" s="63">
        <f>'報名表'!E11</f>
        <v>0</v>
      </c>
      <c r="F8" s="63">
        <f>'報名表'!F11</f>
        <v>0</v>
      </c>
      <c r="G8" s="63">
        <f>'報名表'!G11</f>
        <v>0</v>
      </c>
      <c r="H8" s="63">
        <f>'報名表'!M11</f>
        <v>0</v>
      </c>
      <c r="I8" s="54">
        <f>'報名表'!N11</f>
        <v>0</v>
      </c>
      <c r="J8" s="20"/>
    </row>
    <row r="9" spans="1:10" ht="16.5">
      <c r="A9" s="18">
        <v>4</v>
      </c>
      <c r="B9" s="54">
        <f>'報名表'!B12</f>
        <v>0</v>
      </c>
      <c r="C9" s="54">
        <f>'報名表'!C12</f>
        <v>0</v>
      </c>
      <c r="D9" s="55">
        <f>'報名表'!D12</f>
        <v>0</v>
      </c>
      <c r="E9" s="63">
        <f>'報名表'!E12</f>
        <v>0</v>
      </c>
      <c r="F9" s="63">
        <f>'報名表'!F12</f>
        <v>0</v>
      </c>
      <c r="G9" s="63">
        <f>'報名表'!G12</f>
        <v>0</v>
      </c>
      <c r="H9" s="63">
        <f>'報名表'!M12</f>
        <v>0</v>
      </c>
      <c r="I9" s="54">
        <f>'報名表'!N12</f>
        <v>0</v>
      </c>
      <c r="J9" s="21"/>
    </row>
    <row r="10" spans="1:10" ht="16.5">
      <c r="A10" s="18">
        <v>5</v>
      </c>
      <c r="B10" s="54">
        <f>'報名表'!B13</f>
        <v>0</v>
      </c>
      <c r="C10" s="54">
        <f>'報名表'!C13</f>
        <v>0</v>
      </c>
      <c r="D10" s="55">
        <f>'報名表'!D13</f>
        <v>0</v>
      </c>
      <c r="E10" s="63">
        <f>'報名表'!E13</f>
        <v>0</v>
      </c>
      <c r="F10" s="63">
        <f>'報名表'!F13</f>
        <v>0</v>
      </c>
      <c r="G10" s="63">
        <f>'報名表'!G13</f>
        <v>0</v>
      </c>
      <c r="H10" s="63">
        <f>'報名表'!M13</f>
        <v>0</v>
      </c>
      <c r="I10" s="54">
        <f>'報名表'!N13</f>
        <v>0</v>
      </c>
      <c r="J10" s="21"/>
    </row>
    <row r="11" spans="1:10" ht="16.5">
      <c r="A11" s="18">
        <v>6</v>
      </c>
      <c r="B11" s="54">
        <f>'報名表'!B14</f>
        <v>0</v>
      </c>
      <c r="C11" s="54">
        <f>'報名表'!C14</f>
        <v>0</v>
      </c>
      <c r="D11" s="55">
        <f>'報名表'!D14</f>
        <v>0</v>
      </c>
      <c r="E11" s="63">
        <f>'報名表'!E14</f>
        <v>0</v>
      </c>
      <c r="F11" s="63">
        <f>'報名表'!F14</f>
        <v>0</v>
      </c>
      <c r="G11" s="63">
        <f>'報名表'!G14</f>
        <v>0</v>
      </c>
      <c r="H11" s="63">
        <f>'報名表'!M14</f>
        <v>0</v>
      </c>
      <c r="I11" s="54">
        <f>'報名表'!N14</f>
        <v>0</v>
      </c>
      <c r="J11" s="21"/>
    </row>
    <row r="12" spans="1:10" ht="16.5">
      <c r="A12" s="18">
        <v>7</v>
      </c>
      <c r="B12" s="54">
        <f>'報名表'!B15</f>
        <v>0</v>
      </c>
      <c r="C12" s="54">
        <f>'報名表'!C15</f>
        <v>0</v>
      </c>
      <c r="D12" s="55">
        <f>'報名表'!D15</f>
        <v>0</v>
      </c>
      <c r="E12" s="63">
        <f>'報名表'!E15</f>
        <v>0</v>
      </c>
      <c r="F12" s="63">
        <f>'報名表'!F15</f>
        <v>0</v>
      </c>
      <c r="G12" s="63">
        <f>'報名表'!G15</f>
        <v>0</v>
      </c>
      <c r="H12" s="63">
        <f>'報名表'!M15</f>
        <v>0</v>
      </c>
      <c r="I12" s="54">
        <f>'報名表'!N15</f>
        <v>0</v>
      </c>
      <c r="J12" s="21"/>
    </row>
    <row r="13" spans="1:10" ht="16.5">
      <c r="A13" s="18">
        <v>8</v>
      </c>
      <c r="B13" s="54">
        <f>'報名表'!B16</f>
        <v>0</v>
      </c>
      <c r="C13" s="54">
        <f>'報名表'!C16</f>
        <v>0</v>
      </c>
      <c r="D13" s="55">
        <f>'報名表'!D16</f>
        <v>0</v>
      </c>
      <c r="E13" s="63">
        <f>'報名表'!E16</f>
        <v>0</v>
      </c>
      <c r="F13" s="63">
        <f>'報名表'!F16</f>
        <v>0</v>
      </c>
      <c r="G13" s="63">
        <f>'報名表'!G16</f>
        <v>0</v>
      </c>
      <c r="H13" s="63">
        <f>'報名表'!M16</f>
        <v>0</v>
      </c>
      <c r="I13" s="54">
        <f>'報名表'!N16</f>
        <v>0</v>
      </c>
      <c r="J13" s="21"/>
    </row>
    <row r="14" spans="1:10" ht="16.5">
      <c r="A14" s="18">
        <v>9</v>
      </c>
      <c r="B14" s="54">
        <f>'報名表'!B17</f>
        <v>0</v>
      </c>
      <c r="C14" s="54">
        <f>'報名表'!C17</f>
        <v>0</v>
      </c>
      <c r="D14" s="55">
        <f>'報名表'!D17</f>
        <v>0</v>
      </c>
      <c r="E14" s="63">
        <f>'報名表'!E17</f>
        <v>0</v>
      </c>
      <c r="F14" s="63">
        <f>'報名表'!F17</f>
        <v>0</v>
      </c>
      <c r="G14" s="63">
        <f>'報名表'!G17</f>
        <v>0</v>
      </c>
      <c r="H14" s="63">
        <f>'報名表'!M17</f>
        <v>0</v>
      </c>
      <c r="I14" s="54">
        <f>'報名表'!N17</f>
        <v>0</v>
      </c>
      <c r="J14" s="21"/>
    </row>
    <row r="15" spans="1:10" ht="16.5">
      <c r="A15" s="18">
        <v>10</v>
      </c>
      <c r="B15" s="54">
        <f>'報名表'!B18</f>
        <v>0</v>
      </c>
      <c r="C15" s="54">
        <f>'報名表'!C18</f>
        <v>0</v>
      </c>
      <c r="D15" s="55">
        <f>'報名表'!D18</f>
        <v>0</v>
      </c>
      <c r="E15" s="63">
        <f>'報名表'!E18</f>
        <v>0</v>
      </c>
      <c r="F15" s="63">
        <f>'報名表'!F18</f>
        <v>0</v>
      </c>
      <c r="G15" s="63">
        <f>'報名表'!G18</f>
        <v>0</v>
      </c>
      <c r="H15" s="63">
        <f>'報名表'!M18</f>
        <v>0</v>
      </c>
      <c r="I15" s="54">
        <f>'報名表'!N18</f>
        <v>0</v>
      </c>
      <c r="J15" s="21"/>
    </row>
    <row r="16" spans="1:10" ht="16.5">
      <c r="A16" s="18">
        <v>11</v>
      </c>
      <c r="B16" s="54">
        <f>'報名表'!B19</f>
        <v>0</v>
      </c>
      <c r="C16" s="54">
        <f>'報名表'!C19</f>
        <v>0</v>
      </c>
      <c r="D16" s="55">
        <f>'報名表'!D19</f>
        <v>0</v>
      </c>
      <c r="E16" s="63">
        <f>'報名表'!E19</f>
        <v>0</v>
      </c>
      <c r="F16" s="63">
        <f>'報名表'!F19</f>
        <v>0</v>
      </c>
      <c r="G16" s="63">
        <f>'報名表'!G19</f>
        <v>0</v>
      </c>
      <c r="H16" s="63">
        <f>'報名表'!M19</f>
        <v>0</v>
      </c>
      <c r="I16" s="54">
        <f>'報名表'!N19</f>
        <v>0</v>
      </c>
      <c r="J16" s="21"/>
    </row>
    <row r="17" spans="1:10" ht="16.5">
      <c r="A17" s="18">
        <v>12</v>
      </c>
      <c r="B17" s="54">
        <f>'報名表'!B20</f>
        <v>0</v>
      </c>
      <c r="C17" s="54">
        <f>'報名表'!C20</f>
        <v>0</v>
      </c>
      <c r="D17" s="55">
        <f>'報名表'!D20</f>
        <v>0</v>
      </c>
      <c r="E17" s="63">
        <f>'報名表'!E20</f>
        <v>0</v>
      </c>
      <c r="F17" s="63">
        <f>'報名表'!F20</f>
        <v>0</v>
      </c>
      <c r="G17" s="63">
        <f>'報名表'!G20</f>
        <v>0</v>
      </c>
      <c r="H17" s="63">
        <f>'報名表'!M20</f>
        <v>0</v>
      </c>
      <c r="I17" s="54">
        <f>'報名表'!N20</f>
        <v>0</v>
      </c>
      <c r="J17" s="21"/>
    </row>
    <row r="18" spans="1:10" ht="16.5">
      <c r="A18" s="18">
        <v>13</v>
      </c>
      <c r="B18" s="54">
        <f>'報名表'!B21</f>
        <v>0</v>
      </c>
      <c r="C18" s="54">
        <f>'報名表'!C21</f>
        <v>0</v>
      </c>
      <c r="D18" s="55">
        <f>'報名表'!D21</f>
        <v>0</v>
      </c>
      <c r="E18" s="63">
        <f>'報名表'!E21</f>
        <v>0</v>
      </c>
      <c r="F18" s="63">
        <f>'報名表'!F21</f>
        <v>0</v>
      </c>
      <c r="G18" s="63">
        <f>'報名表'!G21</f>
        <v>0</v>
      </c>
      <c r="H18" s="63">
        <f>'報名表'!M21</f>
        <v>0</v>
      </c>
      <c r="I18" s="54">
        <f>'報名表'!N21</f>
        <v>0</v>
      </c>
      <c r="J18" s="21"/>
    </row>
    <row r="19" spans="1:10" ht="16.5">
      <c r="A19" s="18">
        <v>14</v>
      </c>
      <c r="B19" s="54">
        <f>'報名表'!B22</f>
        <v>0</v>
      </c>
      <c r="C19" s="54">
        <f>'報名表'!C22</f>
        <v>0</v>
      </c>
      <c r="D19" s="55">
        <f>'報名表'!D22</f>
        <v>0</v>
      </c>
      <c r="E19" s="63">
        <f>'報名表'!E22</f>
        <v>0</v>
      </c>
      <c r="F19" s="63">
        <f>'報名表'!F22</f>
        <v>0</v>
      </c>
      <c r="G19" s="63">
        <f>'報名表'!G22</f>
        <v>0</v>
      </c>
      <c r="H19" s="63">
        <f>'報名表'!M22</f>
        <v>0</v>
      </c>
      <c r="I19" s="54">
        <f>'報名表'!N22</f>
        <v>0</v>
      </c>
      <c r="J19" s="21"/>
    </row>
    <row r="20" spans="1:10" ht="16.5">
      <c r="A20" s="18">
        <v>15</v>
      </c>
      <c r="B20" s="54">
        <f>'報名表'!B23</f>
        <v>0</v>
      </c>
      <c r="C20" s="54">
        <f>'報名表'!C23</f>
        <v>0</v>
      </c>
      <c r="D20" s="55">
        <f>'報名表'!D23</f>
        <v>0</v>
      </c>
      <c r="E20" s="63">
        <f>'報名表'!E23</f>
        <v>0</v>
      </c>
      <c r="F20" s="63">
        <f>'報名表'!F23</f>
        <v>0</v>
      </c>
      <c r="G20" s="63">
        <f>'報名表'!G23</f>
        <v>0</v>
      </c>
      <c r="H20" s="63">
        <f>'報名表'!M23</f>
        <v>0</v>
      </c>
      <c r="I20" s="54">
        <f>'報名表'!N23</f>
        <v>0</v>
      </c>
      <c r="J20" s="21"/>
    </row>
    <row r="21" spans="1:10" ht="16.5">
      <c r="A21" s="18">
        <v>16</v>
      </c>
      <c r="B21" s="54">
        <f>'報名表'!B24</f>
        <v>0</v>
      </c>
      <c r="C21" s="54">
        <f>'報名表'!C24</f>
        <v>0</v>
      </c>
      <c r="D21" s="55">
        <f>'報名表'!D24</f>
        <v>0</v>
      </c>
      <c r="E21" s="63">
        <f>'報名表'!E24</f>
        <v>0</v>
      </c>
      <c r="F21" s="63">
        <f>'報名表'!F24</f>
        <v>0</v>
      </c>
      <c r="G21" s="63">
        <f>'報名表'!G24</f>
        <v>0</v>
      </c>
      <c r="H21" s="63">
        <f>'報名表'!M24</f>
        <v>0</v>
      </c>
      <c r="I21" s="54">
        <f>'報名表'!N24</f>
        <v>0</v>
      </c>
      <c r="J21" s="21"/>
    </row>
    <row r="22" spans="1:10" ht="16.5">
      <c r="A22" s="18">
        <v>17</v>
      </c>
      <c r="B22" s="54">
        <f>'報名表'!B25</f>
        <v>0</v>
      </c>
      <c r="C22" s="54">
        <f>'報名表'!C25</f>
        <v>0</v>
      </c>
      <c r="D22" s="55">
        <f>'報名表'!D25</f>
        <v>0</v>
      </c>
      <c r="E22" s="63">
        <f>'報名表'!E25</f>
        <v>0</v>
      </c>
      <c r="F22" s="63">
        <f>'報名表'!F25</f>
        <v>0</v>
      </c>
      <c r="G22" s="63">
        <f>'報名表'!G25</f>
        <v>0</v>
      </c>
      <c r="H22" s="63">
        <f>'報名表'!M25</f>
        <v>0</v>
      </c>
      <c r="I22" s="54">
        <f>'報名表'!N25</f>
        <v>0</v>
      </c>
      <c r="J22" s="21"/>
    </row>
    <row r="23" spans="1:10" ht="16.5">
      <c r="A23" s="18">
        <v>18</v>
      </c>
      <c r="B23" s="54">
        <f>'報名表'!B26</f>
        <v>0</v>
      </c>
      <c r="C23" s="54">
        <f>'報名表'!C26</f>
        <v>0</v>
      </c>
      <c r="D23" s="55">
        <f>'報名表'!D26</f>
        <v>0</v>
      </c>
      <c r="E23" s="63">
        <f>'報名表'!E26</f>
        <v>0</v>
      </c>
      <c r="F23" s="63">
        <f>'報名表'!F26</f>
        <v>0</v>
      </c>
      <c r="G23" s="63">
        <f>'報名表'!G26</f>
        <v>0</v>
      </c>
      <c r="H23" s="63">
        <f>'報名表'!M26</f>
        <v>0</v>
      </c>
      <c r="I23" s="54">
        <f>'報名表'!N26</f>
        <v>0</v>
      </c>
      <c r="J23" s="22"/>
    </row>
    <row r="24" spans="1:10" ht="16.5">
      <c r="A24" s="18">
        <v>19</v>
      </c>
      <c r="B24" s="54">
        <f>'報名表'!B27</f>
        <v>0</v>
      </c>
      <c r="C24" s="54">
        <f>'報名表'!C27</f>
        <v>0</v>
      </c>
      <c r="D24" s="55">
        <f>'報名表'!D27</f>
        <v>0</v>
      </c>
      <c r="E24" s="63">
        <f>'報名表'!E27</f>
        <v>0</v>
      </c>
      <c r="F24" s="63">
        <f>'報名表'!F27</f>
        <v>0</v>
      </c>
      <c r="G24" s="63">
        <f>'報名表'!G27</f>
        <v>0</v>
      </c>
      <c r="H24" s="63">
        <f>'報名表'!M27</f>
        <v>0</v>
      </c>
      <c r="I24" s="54">
        <f>'報名表'!N27</f>
        <v>0</v>
      </c>
      <c r="J24" s="23"/>
    </row>
    <row r="25" spans="1:10" ht="16.5">
      <c r="A25" s="18">
        <v>20</v>
      </c>
      <c r="B25" s="54">
        <f>'報名表'!B28</f>
        <v>0</v>
      </c>
      <c r="C25" s="54">
        <f>'報名表'!C28</f>
        <v>0</v>
      </c>
      <c r="D25" s="55">
        <f>'報名表'!D28</f>
        <v>0</v>
      </c>
      <c r="E25" s="63">
        <f>'報名表'!E28</f>
        <v>0</v>
      </c>
      <c r="F25" s="63">
        <f>'報名表'!F28</f>
        <v>0</v>
      </c>
      <c r="G25" s="63">
        <f>'報名表'!G28</f>
        <v>0</v>
      </c>
      <c r="H25" s="63">
        <f>'報名表'!M28</f>
        <v>0</v>
      </c>
      <c r="I25" s="54">
        <f>'報名表'!N28</f>
        <v>0</v>
      </c>
      <c r="J25" s="21"/>
    </row>
    <row r="26" spans="1:10" ht="16.5">
      <c r="A26" s="18">
        <v>21</v>
      </c>
      <c r="B26" s="54">
        <f>'報名表'!B29</f>
        <v>0</v>
      </c>
      <c r="C26" s="54">
        <f>'報名表'!C29</f>
        <v>0</v>
      </c>
      <c r="D26" s="55">
        <f>'報名表'!D29</f>
        <v>0</v>
      </c>
      <c r="E26" s="63">
        <f>'報名表'!E29</f>
        <v>0</v>
      </c>
      <c r="F26" s="63">
        <f>'報名表'!F29</f>
        <v>0</v>
      </c>
      <c r="G26" s="63">
        <f>'報名表'!G29</f>
        <v>0</v>
      </c>
      <c r="H26" s="63">
        <f>'報名表'!M29</f>
        <v>0</v>
      </c>
      <c r="I26" s="54">
        <f>'報名表'!N29</f>
        <v>0</v>
      </c>
      <c r="J26" s="21"/>
    </row>
    <row r="27" spans="1:10" ht="16.5">
      <c r="A27" s="18">
        <v>22</v>
      </c>
      <c r="B27" s="54">
        <f>'報名表'!B30</f>
        <v>0</v>
      </c>
      <c r="C27" s="54">
        <f>'報名表'!C30</f>
        <v>0</v>
      </c>
      <c r="D27" s="55">
        <f>'報名表'!D30</f>
        <v>0</v>
      </c>
      <c r="E27" s="63">
        <f>'報名表'!E30</f>
        <v>0</v>
      </c>
      <c r="F27" s="63">
        <f>'報名表'!F30</f>
        <v>0</v>
      </c>
      <c r="G27" s="63">
        <f>'報名表'!G30</f>
        <v>0</v>
      </c>
      <c r="H27" s="63">
        <f>'報名表'!M30</f>
        <v>0</v>
      </c>
      <c r="I27" s="54">
        <f>'報名表'!N30</f>
        <v>0</v>
      </c>
      <c r="J27" s="21"/>
    </row>
    <row r="28" spans="1:10" ht="16.5">
      <c r="A28" s="18">
        <v>23</v>
      </c>
      <c r="B28" s="54">
        <f>'報名表'!B31</f>
        <v>0</v>
      </c>
      <c r="C28" s="54">
        <f>'報名表'!C31</f>
        <v>0</v>
      </c>
      <c r="D28" s="55">
        <f>'報名表'!D31</f>
        <v>0</v>
      </c>
      <c r="E28" s="63">
        <f>'報名表'!E31</f>
        <v>0</v>
      </c>
      <c r="F28" s="63">
        <f>'報名表'!F31</f>
        <v>0</v>
      </c>
      <c r="G28" s="63">
        <f>'報名表'!G31</f>
        <v>0</v>
      </c>
      <c r="H28" s="63">
        <f>'報名表'!M31</f>
        <v>0</v>
      </c>
      <c r="I28" s="54">
        <f>'報名表'!N31</f>
        <v>0</v>
      </c>
      <c r="J28" s="21"/>
    </row>
    <row r="29" spans="1:10" ht="16.5">
      <c r="A29" s="18">
        <v>24</v>
      </c>
      <c r="B29" s="54">
        <f>'報名表'!B32</f>
        <v>0</v>
      </c>
      <c r="C29" s="54">
        <f>'報名表'!C32</f>
        <v>0</v>
      </c>
      <c r="D29" s="55">
        <f>'報名表'!D32</f>
        <v>0</v>
      </c>
      <c r="E29" s="63">
        <f>'報名表'!E32</f>
        <v>0</v>
      </c>
      <c r="F29" s="63">
        <f>'報名表'!F32</f>
        <v>0</v>
      </c>
      <c r="G29" s="63">
        <f>'報名表'!G32</f>
        <v>0</v>
      </c>
      <c r="H29" s="63">
        <f>'報名表'!M32</f>
        <v>0</v>
      </c>
      <c r="I29" s="54">
        <f>'報名表'!N32</f>
        <v>0</v>
      </c>
      <c r="J29" s="21"/>
    </row>
    <row r="30" spans="1:10" ht="16.5">
      <c r="A30" s="18">
        <v>25</v>
      </c>
      <c r="B30" s="54">
        <f>'報名表'!B33</f>
        <v>0</v>
      </c>
      <c r="C30" s="54">
        <f>'報名表'!C33</f>
        <v>0</v>
      </c>
      <c r="D30" s="55">
        <f>'報名表'!D33</f>
        <v>0</v>
      </c>
      <c r="E30" s="63">
        <f>'報名表'!E33</f>
        <v>0</v>
      </c>
      <c r="F30" s="63">
        <f>'報名表'!F33</f>
        <v>0</v>
      </c>
      <c r="G30" s="63">
        <f>'報名表'!G33</f>
        <v>0</v>
      </c>
      <c r="H30" s="63">
        <f>'報名表'!M33</f>
        <v>0</v>
      </c>
      <c r="I30" s="54">
        <f>'報名表'!N33</f>
        <v>0</v>
      </c>
      <c r="J30" s="21"/>
    </row>
    <row r="31" spans="1:10" ht="16.5">
      <c r="A31" s="18">
        <v>26</v>
      </c>
      <c r="B31" s="54">
        <f>'報名表'!B34</f>
        <v>0</v>
      </c>
      <c r="C31" s="54">
        <f>'報名表'!C34</f>
        <v>0</v>
      </c>
      <c r="D31" s="55">
        <f>'報名表'!D34</f>
        <v>0</v>
      </c>
      <c r="E31" s="63">
        <f>'報名表'!E34</f>
        <v>0</v>
      </c>
      <c r="F31" s="63">
        <f>'報名表'!F34</f>
        <v>0</v>
      </c>
      <c r="G31" s="63">
        <f>'報名表'!G34</f>
        <v>0</v>
      </c>
      <c r="H31" s="63">
        <f>'報名表'!M34</f>
        <v>0</v>
      </c>
      <c r="I31" s="54">
        <f>'報名表'!N34</f>
        <v>0</v>
      </c>
      <c r="J31" s="21"/>
    </row>
    <row r="32" spans="1:10" ht="16.5">
      <c r="A32" s="18">
        <v>27</v>
      </c>
      <c r="B32" s="54">
        <f>'報名表'!B35</f>
        <v>0</v>
      </c>
      <c r="C32" s="54">
        <f>'報名表'!C35</f>
        <v>0</v>
      </c>
      <c r="D32" s="55">
        <f>'報名表'!D35</f>
        <v>0</v>
      </c>
      <c r="E32" s="63">
        <f>'報名表'!E35</f>
        <v>0</v>
      </c>
      <c r="F32" s="63">
        <f>'報名表'!F35</f>
        <v>0</v>
      </c>
      <c r="G32" s="63">
        <f>'報名表'!G35</f>
        <v>0</v>
      </c>
      <c r="H32" s="63">
        <f>'報名表'!M35</f>
        <v>0</v>
      </c>
      <c r="I32" s="54">
        <f>'報名表'!N35</f>
        <v>0</v>
      </c>
      <c r="J32" s="22"/>
    </row>
    <row r="33" spans="1:10" ht="16.5">
      <c r="A33" s="18">
        <v>28</v>
      </c>
      <c r="B33" s="54">
        <f>'報名表'!B36</f>
        <v>0</v>
      </c>
      <c r="C33" s="54">
        <f>'報名表'!C36</f>
        <v>0</v>
      </c>
      <c r="D33" s="55">
        <f>'報名表'!D36</f>
        <v>0</v>
      </c>
      <c r="E33" s="63">
        <f>'報名表'!E36</f>
        <v>0</v>
      </c>
      <c r="F33" s="63">
        <f>'報名表'!F36</f>
        <v>0</v>
      </c>
      <c r="G33" s="63">
        <f>'報名表'!G36</f>
        <v>0</v>
      </c>
      <c r="H33" s="63">
        <f>'報名表'!M36</f>
        <v>0</v>
      </c>
      <c r="I33" s="54">
        <f>'報名表'!N36</f>
        <v>0</v>
      </c>
      <c r="J33" s="22"/>
    </row>
    <row r="34" spans="1:10" ht="16.5">
      <c r="A34" s="18">
        <v>29</v>
      </c>
      <c r="B34" s="54">
        <f>'報名表'!B37</f>
        <v>0</v>
      </c>
      <c r="C34" s="54">
        <f>'報名表'!C37</f>
        <v>0</v>
      </c>
      <c r="D34" s="55">
        <f>'報名表'!D37</f>
        <v>0</v>
      </c>
      <c r="E34" s="63">
        <f>'報名表'!E37</f>
        <v>0</v>
      </c>
      <c r="F34" s="63">
        <f>'報名表'!F37</f>
        <v>0</v>
      </c>
      <c r="G34" s="63">
        <f>'報名表'!G37</f>
        <v>0</v>
      </c>
      <c r="H34" s="63">
        <f>'報名表'!M37</f>
        <v>0</v>
      </c>
      <c r="I34" s="54">
        <f>'報名表'!N37</f>
        <v>0</v>
      </c>
      <c r="J34" s="22"/>
    </row>
    <row r="35" spans="1:10" ht="16.5">
      <c r="A35" s="18">
        <v>30</v>
      </c>
      <c r="B35" s="54">
        <f>'報名表'!B38</f>
        <v>0</v>
      </c>
      <c r="C35" s="54">
        <f>'報名表'!C38</f>
        <v>0</v>
      </c>
      <c r="D35" s="55">
        <f>'報名表'!D38</f>
        <v>0</v>
      </c>
      <c r="E35" s="63">
        <f>'報名表'!E38</f>
        <v>0</v>
      </c>
      <c r="F35" s="63">
        <f>'報名表'!F38</f>
        <v>0</v>
      </c>
      <c r="G35" s="63">
        <f>'報名表'!G38</f>
        <v>0</v>
      </c>
      <c r="H35" s="63">
        <f>'報名表'!M38</f>
        <v>0</v>
      </c>
      <c r="I35" s="54">
        <f>'報名表'!N38</f>
        <v>0</v>
      </c>
      <c r="J35" s="23"/>
    </row>
    <row r="36" spans="1:10" ht="16.5">
      <c r="A36" s="18">
        <v>31</v>
      </c>
      <c r="B36" s="54">
        <f>'報名表'!B39</f>
        <v>0</v>
      </c>
      <c r="C36" s="54">
        <f>'報名表'!C39</f>
        <v>0</v>
      </c>
      <c r="D36" s="55">
        <f>'報名表'!D39</f>
        <v>0</v>
      </c>
      <c r="E36" s="63">
        <f>'報名表'!E39</f>
        <v>0</v>
      </c>
      <c r="F36" s="63">
        <f>'報名表'!F39</f>
        <v>0</v>
      </c>
      <c r="G36" s="63">
        <f>'報名表'!G39</f>
        <v>0</v>
      </c>
      <c r="H36" s="63">
        <f>'報名表'!M39</f>
        <v>0</v>
      </c>
      <c r="I36" s="54">
        <f>'報名表'!N39</f>
        <v>0</v>
      </c>
      <c r="J36" s="23"/>
    </row>
    <row r="37" spans="1:10" ht="16.5">
      <c r="A37" s="18">
        <v>32</v>
      </c>
      <c r="B37" s="54">
        <f>'報名表'!B40</f>
        <v>0</v>
      </c>
      <c r="C37" s="54">
        <f>'報名表'!C40</f>
        <v>0</v>
      </c>
      <c r="D37" s="55">
        <f>'報名表'!D40</f>
        <v>0</v>
      </c>
      <c r="E37" s="63">
        <f>'報名表'!E40</f>
        <v>0</v>
      </c>
      <c r="F37" s="63">
        <f>'報名表'!F40</f>
        <v>0</v>
      </c>
      <c r="G37" s="63">
        <f>'報名表'!G40</f>
        <v>0</v>
      </c>
      <c r="H37" s="63">
        <f>'報名表'!M40</f>
        <v>0</v>
      </c>
      <c r="I37" s="54">
        <f>'報名表'!N40</f>
        <v>0</v>
      </c>
      <c r="J37" s="23"/>
    </row>
    <row r="38" spans="1:10" ht="16.5">
      <c r="A38" s="18">
        <v>33</v>
      </c>
      <c r="B38" s="54">
        <f>'報名表'!B41</f>
        <v>0</v>
      </c>
      <c r="C38" s="54">
        <f>'報名表'!C41</f>
        <v>0</v>
      </c>
      <c r="D38" s="55">
        <f>'報名表'!D41</f>
        <v>0</v>
      </c>
      <c r="E38" s="63">
        <f>'報名表'!E41</f>
        <v>0</v>
      </c>
      <c r="F38" s="63">
        <f>'報名表'!F41</f>
        <v>0</v>
      </c>
      <c r="G38" s="63">
        <f>'報名表'!G41</f>
        <v>0</v>
      </c>
      <c r="H38" s="63">
        <f>'報名表'!M41</f>
        <v>0</v>
      </c>
      <c r="I38" s="54">
        <f>'報名表'!N41</f>
        <v>0</v>
      </c>
      <c r="J38" s="23"/>
    </row>
    <row r="39" spans="1:10" ht="16.5">
      <c r="A39" s="18">
        <v>34</v>
      </c>
      <c r="B39" s="54">
        <f>'報名表'!B42</f>
        <v>0</v>
      </c>
      <c r="C39" s="54">
        <f>'報名表'!C42</f>
        <v>0</v>
      </c>
      <c r="D39" s="55">
        <f>'報名表'!D42</f>
        <v>0</v>
      </c>
      <c r="E39" s="63">
        <f>'報名表'!E42</f>
        <v>0</v>
      </c>
      <c r="F39" s="63">
        <f>'報名表'!F42</f>
        <v>0</v>
      </c>
      <c r="G39" s="63">
        <f>'報名表'!G42</f>
        <v>0</v>
      </c>
      <c r="H39" s="63">
        <f>'報名表'!M42</f>
        <v>0</v>
      </c>
      <c r="I39" s="54">
        <f>'報名表'!N42</f>
        <v>0</v>
      </c>
      <c r="J39" s="23"/>
    </row>
    <row r="40" spans="1:10" ht="16.5">
      <c r="A40" s="18">
        <v>35</v>
      </c>
      <c r="B40" s="54">
        <f>'報名表'!B43</f>
        <v>0</v>
      </c>
      <c r="C40" s="54">
        <f>'報名表'!C43</f>
        <v>0</v>
      </c>
      <c r="D40" s="55">
        <f>'報名表'!D43</f>
        <v>0</v>
      </c>
      <c r="E40" s="63">
        <f>'報名表'!E43</f>
        <v>0</v>
      </c>
      <c r="F40" s="63">
        <f>'報名表'!F43</f>
        <v>0</v>
      </c>
      <c r="G40" s="63">
        <f>'報名表'!G43</f>
        <v>0</v>
      </c>
      <c r="H40" s="63">
        <f>'報名表'!M43</f>
        <v>0</v>
      </c>
      <c r="I40" s="54">
        <f>'報名表'!N43</f>
        <v>0</v>
      </c>
      <c r="J40" s="23"/>
    </row>
    <row r="41" spans="1:10" ht="16.5">
      <c r="A41" s="18">
        <v>36</v>
      </c>
      <c r="B41" s="54">
        <f>'報名表'!B44</f>
        <v>0</v>
      </c>
      <c r="C41" s="54">
        <f>'報名表'!C44</f>
        <v>0</v>
      </c>
      <c r="D41" s="55">
        <f>'報名表'!D44</f>
        <v>0</v>
      </c>
      <c r="E41" s="63">
        <f>'報名表'!E44</f>
        <v>0</v>
      </c>
      <c r="F41" s="63">
        <f>'報名表'!F44</f>
        <v>0</v>
      </c>
      <c r="G41" s="63">
        <f>'報名表'!G44</f>
        <v>0</v>
      </c>
      <c r="H41" s="63">
        <f>'報名表'!M44</f>
        <v>0</v>
      </c>
      <c r="I41" s="54">
        <f>'報名表'!N44</f>
        <v>0</v>
      </c>
      <c r="J41" s="23"/>
    </row>
    <row r="42" spans="1:10" ht="16.5">
      <c r="A42" s="18">
        <v>37</v>
      </c>
      <c r="B42" s="54">
        <f>'報名表'!B45</f>
        <v>0</v>
      </c>
      <c r="C42" s="54">
        <f>'報名表'!C45</f>
        <v>0</v>
      </c>
      <c r="D42" s="55">
        <f>'報名表'!D45</f>
        <v>0</v>
      </c>
      <c r="E42" s="63">
        <f>'報名表'!E45</f>
        <v>0</v>
      </c>
      <c r="F42" s="63">
        <f>'報名表'!F45</f>
        <v>0</v>
      </c>
      <c r="G42" s="63">
        <f>'報名表'!G45</f>
        <v>0</v>
      </c>
      <c r="H42" s="63">
        <f>'報名表'!M45</f>
        <v>0</v>
      </c>
      <c r="I42" s="54">
        <f>'報名表'!N45</f>
        <v>0</v>
      </c>
      <c r="J42" s="23"/>
    </row>
    <row r="43" spans="1:10" ht="16.5">
      <c r="A43" s="18">
        <v>38</v>
      </c>
      <c r="B43" s="54">
        <f>'報名表'!B46</f>
        <v>0</v>
      </c>
      <c r="C43" s="54">
        <f>'報名表'!C46</f>
        <v>0</v>
      </c>
      <c r="D43" s="55">
        <f>'報名表'!D46</f>
        <v>0</v>
      </c>
      <c r="E43" s="63">
        <f>'報名表'!E46</f>
        <v>0</v>
      </c>
      <c r="F43" s="63">
        <f>'報名表'!F46</f>
        <v>0</v>
      </c>
      <c r="G43" s="63">
        <f>'報名表'!G46</f>
        <v>0</v>
      </c>
      <c r="H43" s="63">
        <f>'報名表'!M46</f>
        <v>0</v>
      </c>
      <c r="I43" s="54">
        <f>'報名表'!N46</f>
        <v>0</v>
      </c>
      <c r="J43" s="23"/>
    </row>
    <row r="44" spans="1:10" ht="16.5">
      <c r="A44" s="18">
        <v>39</v>
      </c>
      <c r="B44" s="54">
        <f>'報名表'!B47</f>
        <v>0</v>
      </c>
      <c r="C44" s="54">
        <f>'報名表'!C47</f>
        <v>0</v>
      </c>
      <c r="D44" s="55">
        <f>'報名表'!D47</f>
        <v>0</v>
      </c>
      <c r="E44" s="63">
        <f>'報名表'!E47</f>
        <v>0</v>
      </c>
      <c r="F44" s="63">
        <f>'報名表'!F47</f>
        <v>0</v>
      </c>
      <c r="G44" s="63">
        <f>'報名表'!G47</f>
        <v>0</v>
      </c>
      <c r="H44" s="63">
        <f>'報名表'!M47</f>
        <v>0</v>
      </c>
      <c r="I44" s="54">
        <f>'報名表'!N47</f>
        <v>0</v>
      </c>
      <c r="J44" s="23"/>
    </row>
    <row r="45" spans="1:10" ht="17.25" thickBot="1">
      <c r="A45" s="24">
        <v>40</v>
      </c>
      <c r="B45" s="88">
        <f>'報名表'!B48</f>
        <v>0</v>
      </c>
      <c r="C45" s="88">
        <f>'報名表'!C48</f>
        <v>0</v>
      </c>
      <c r="D45" s="89">
        <f>'報名表'!D48</f>
        <v>0</v>
      </c>
      <c r="E45" s="90">
        <f>'報名表'!E48</f>
        <v>0</v>
      </c>
      <c r="F45" s="90">
        <f>'報名表'!F48</f>
        <v>0</v>
      </c>
      <c r="G45" s="90">
        <f>'報名表'!G48</f>
        <v>0</v>
      </c>
      <c r="H45" s="63">
        <f>'報名表'!M48</f>
        <v>0</v>
      </c>
      <c r="I45" s="88">
        <f>'報名表'!N48</f>
        <v>0</v>
      </c>
      <c r="J45" s="27"/>
    </row>
    <row r="46" ht="17.25" thickTop="1"/>
  </sheetData>
  <sheetProtection formatCells="0" formatColumns="0" formatRows="0" insertColumns="0" insertRows="0" insertHyperlinks="0" deleteColumns="0" deleteRows="0" selectLockedCells="1" sort="0" autoFilter="0" pivotTables="0" selectUnlockedCells="1"/>
  <mergeCells count="12">
    <mergeCell ref="J4:J5"/>
    <mergeCell ref="A3:J3"/>
    <mergeCell ref="A1:J1"/>
    <mergeCell ref="A2:B2"/>
    <mergeCell ref="C2:J2"/>
    <mergeCell ref="A4:A5"/>
    <mergeCell ref="B4:B5"/>
    <mergeCell ref="C4:C5"/>
    <mergeCell ref="D4:D5"/>
    <mergeCell ref="E4:G4"/>
    <mergeCell ref="H4:H5"/>
    <mergeCell ref="I4:I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52"/>
  <sheetViews>
    <sheetView zoomScalePageLayoutView="0" workbookViewId="0" topLeftCell="A1">
      <selection activeCell="K12" sqref="K12"/>
    </sheetView>
  </sheetViews>
  <sheetFormatPr defaultColWidth="9.00390625" defaultRowHeight="16.5"/>
  <cols>
    <col min="1" max="1" width="12.75390625" style="0" customWidth="1"/>
    <col min="2" max="2" width="9.125" style="0" customWidth="1"/>
    <col min="3" max="3" width="7.875" style="0" customWidth="1"/>
    <col min="4" max="4" width="12.00390625" style="0" customWidth="1"/>
    <col min="6" max="6" width="8.00390625" style="0" customWidth="1"/>
    <col min="7" max="7" width="10.25390625" style="0" customWidth="1"/>
    <col min="9" max="9" width="7.125" style="0" customWidth="1"/>
  </cols>
  <sheetData>
    <row r="1" spans="1:9" ht="32.25">
      <c r="A1" s="331" t="s">
        <v>7</v>
      </c>
      <c r="B1" s="331"/>
      <c r="C1" s="332"/>
      <c r="D1" s="332"/>
      <c r="E1" s="332"/>
      <c r="F1" s="332"/>
      <c r="G1" s="332"/>
      <c r="H1" s="332"/>
      <c r="I1" s="332"/>
    </row>
    <row r="2" spans="1:9" ht="26.25" thickBot="1">
      <c r="A2" s="333" t="s">
        <v>77</v>
      </c>
      <c r="B2" s="333"/>
      <c r="C2" s="334"/>
      <c r="D2" s="334"/>
      <c r="E2" s="334"/>
      <c r="F2" s="334"/>
      <c r="G2" s="334"/>
      <c r="H2" s="334"/>
      <c r="I2" s="334"/>
    </row>
    <row r="3" spans="1:9" ht="16.5">
      <c r="A3" s="313" t="s">
        <v>68</v>
      </c>
      <c r="B3" s="314"/>
      <c r="C3" s="315">
        <f>'報名表'!C2</f>
        <v>0</v>
      </c>
      <c r="D3" s="316"/>
      <c r="E3" s="316"/>
      <c r="F3" s="317"/>
      <c r="G3" s="113" t="s">
        <v>69</v>
      </c>
      <c r="H3" s="335"/>
      <c r="I3" s="336"/>
    </row>
    <row r="4" spans="1:9" ht="16.5">
      <c r="A4" s="114" t="s">
        <v>8</v>
      </c>
      <c r="B4" s="327"/>
      <c r="C4" s="328"/>
      <c r="D4" s="114" t="s">
        <v>9</v>
      </c>
      <c r="E4" s="327"/>
      <c r="F4" s="328"/>
      <c r="G4" s="114" t="s">
        <v>10</v>
      </c>
      <c r="H4" s="327"/>
      <c r="I4" s="328"/>
    </row>
    <row r="5" spans="1:9" ht="17.25" thickBot="1">
      <c r="A5" s="115" t="s">
        <v>11</v>
      </c>
      <c r="B5" s="329"/>
      <c r="C5" s="330"/>
      <c r="D5" s="115" t="s">
        <v>12</v>
      </c>
      <c r="E5" s="329"/>
      <c r="F5" s="330"/>
      <c r="G5" s="115" t="s">
        <v>13</v>
      </c>
      <c r="H5" s="329"/>
      <c r="I5" s="330"/>
    </row>
    <row r="6" spans="1:9" ht="17.25" thickBot="1">
      <c r="A6" s="318" t="s">
        <v>14</v>
      </c>
      <c r="B6" s="322"/>
      <c r="C6" s="324"/>
      <c r="D6" s="321" t="s">
        <v>15</v>
      </c>
      <c r="E6" s="322"/>
      <c r="F6" s="323"/>
      <c r="G6" s="322" t="s">
        <v>16</v>
      </c>
      <c r="H6" s="322"/>
      <c r="I6" s="325"/>
    </row>
    <row r="7" spans="1:9" ht="17.25" thickBot="1">
      <c r="A7" s="120" t="s">
        <v>17</v>
      </c>
      <c r="B7" s="121" t="s">
        <v>78</v>
      </c>
      <c r="C7" s="122" t="s">
        <v>18</v>
      </c>
      <c r="D7" s="120" t="s">
        <v>17</v>
      </c>
      <c r="E7" s="121" t="s">
        <v>78</v>
      </c>
      <c r="F7" s="122" t="s">
        <v>18</v>
      </c>
      <c r="G7" s="120" t="s">
        <v>17</v>
      </c>
      <c r="H7" s="121" t="s">
        <v>78</v>
      </c>
      <c r="I7" s="122" t="s">
        <v>18</v>
      </c>
    </row>
    <row r="8" spans="1:9" ht="16.5">
      <c r="A8" s="123" t="s">
        <v>19</v>
      </c>
      <c r="B8" s="193">
        <f>'執行用'!X23</f>
        <v>0</v>
      </c>
      <c r="C8" s="124"/>
      <c r="D8" s="125" t="s">
        <v>20</v>
      </c>
      <c r="E8" s="172">
        <f>'執行用'!T23</f>
        <v>0</v>
      </c>
      <c r="F8" s="127"/>
      <c r="G8" s="128" t="s">
        <v>21</v>
      </c>
      <c r="H8" s="195">
        <f>'執行用'!R23</f>
        <v>0</v>
      </c>
      <c r="I8" s="129"/>
    </row>
    <row r="9" spans="1:9" ht="16.5">
      <c r="A9" s="123" t="s">
        <v>22</v>
      </c>
      <c r="B9" s="193">
        <f>'執行用'!X24</f>
        <v>0</v>
      </c>
      <c r="C9" s="124"/>
      <c r="D9" s="130" t="s">
        <v>23</v>
      </c>
      <c r="E9" s="172">
        <f>'執行用'!T24</f>
        <v>0</v>
      </c>
      <c r="F9" s="127"/>
      <c r="G9" s="131" t="s">
        <v>24</v>
      </c>
      <c r="H9" s="195">
        <f>'執行用'!R24</f>
        <v>0</v>
      </c>
      <c r="I9" s="132"/>
    </row>
    <row r="10" spans="1:9" ht="16.5">
      <c r="A10" s="133" t="s">
        <v>25</v>
      </c>
      <c r="B10" s="193">
        <f>'執行用'!X25</f>
        <v>0</v>
      </c>
      <c r="C10" s="124"/>
      <c r="D10" s="130" t="s">
        <v>26</v>
      </c>
      <c r="E10" s="172">
        <f>'執行用'!T25</f>
        <v>0</v>
      </c>
      <c r="F10" s="127"/>
      <c r="G10" s="131" t="s">
        <v>27</v>
      </c>
      <c r="H10" s="195">
        <f>'執行用'!R25</f>
        <v>0</v>
      </c>
      <c r="I10" s="132"/>
    </row>
    <row r="11" spans="1:9" ht="16.5">
      <c r="A11" s="133" t="s">
        <v>28</v>
      </c>
      <c r="B11" s="193">
        <f>'執行用'!X26</f>
        <v>0</v>
      </c>
      <c r="C11" s="135"/>
      <c r="D11" s="136" t="s">
        <v>29</v>
      </c>
      <c r="E11" s="172">
        <f>'執行用'!T26</f>
        <v>0</v>
      </c>
      <c r="F11" s="127"/>
      <c r="G11" s="131" t="s">
        <v>30</v>
      </c>
      <c r="H11" s="195">
        <f>'執行用'!R26</f>
        <v>0</v>
      </c>
      <c r="I11" s="132"/>
    </row>
    <row r="12" spans="1:9" ht="16.5">
      <c r="A12" s="133" t="s">
        <v>31</v>
      </c>
      <c r="B12" s="193">
        <f>'執行用'!X27</f>
        <v>0</v>
      </c>
      <c r="C12" s="138"/>
      <c r="D12" s="130" t="s">
        <v>32</v>
      </c>
      <c r="E12" s="172">
        <f>'執行用'!T27</f>
        <v>0</v>
      </c>
      <c r="F12" s="127"/>
      <c r="G12" s="131" t="s">
        <v>33</v>
      </c>
      <c r="H12" s="195">
        <f>'執行用'!R27</f>
        <v>0</v>
      </c>
      <c r="I12" s="132"/>
    </row>
    <row r="13" spans="1:9" ht="16.5">
      <c r="A13" s="139" t="s">
        <v>34</v>
      </c>
      <c r="B13" s="193">
        <f>'執行用'!X28</f>
        <v>0</v>
      </c>
      <c r="C13" s="124"/>
      <c r="D13" s="136" t="s">
        <v>35</v>
      </c>
      <c r="E13" s="172">
        <f>'執行用'!T28</f>
        <v>0</v>
      </c>
      <c r="F13" s="140"/>
      <c r="G13" s="131" t="s">
        <v>36</v>
      </c>
      <c r="H13" s="195">
        <f>'執行用'!R28</f>
        <v>0</v>
      </c>
      <c r="I13" s="132"/>
    </row>
    <row r="14" spans="1:9" ht="17.25" thickBot="1">
      <c r="A14" s="133"/>
      <c r="B14" s="195"/>
      <c r="C14" s="141"/>
      <c r="D14" s="142" t="s">
        <v>37</v>
      </c>
      <c r="E14" s="172">
        <f>'執行用'!T29</f>
        <v>0</v>
      </c>
      <c r="F14" s="140"/>
      <c r="G14" s="131" t="s">
        <v>38</v>
      </c>
      <c r="H14" s="195">
        <f>'執行用'!R29</f>
        <v>0</v>
      </c>
      <c r="I14" s="132"/>
    </row>
    <row r="15" spans="1:9" ht="17.25" thickBot="1">
      <c r="A15" s="318" t="s">
        <v>106</v>
      </c>
      <c r="B15" s="319"/>
      <c r="C15" s="320"/>
      <c r="D15" s="142" t="s">
        <v>39</v>
      </c>
      <c r="E15" s="172">
        <f>'執行用'!T30</f>
        <v>0</v>
      </c>
      <c r="F15" s="143"/>
      <c r="G15" s="131" t="s">
        <v>40</v>
      </c>
      <c r="H15" s="195">
        <f>'執行用'!R30</f>
        <v>0</v>
      </c>
      <c r="I15" s="132"/>
    </row>
    <row r="16" spans="1:9" ht="16.5">
      <c r="A16" s="144" t="s">
        <v>107</v>
      </c>
      <c r="B16" s="145"/>
      <c r="C16" s="129"/>
      <c r="D16" s="136"/>
      <c r="E16" s="194"/>
      <c r="F16" s="140"/>
      <c r="G16" s="131" t="s">
        <v>41</v>
      </c>
      <c r="H16" s="195">
        <f>'執行用'!R31</f>
        <v>0</v>
      </c>
      <c r="I16" s="132"/>
    </row>
    <row r="17" spans="1:9" ht="16.5">
      <c r="A17" s="144" t="s">
        <v>108</v>
      </c>
      <c r="B17" s="145"/>
      <c r="C17" s="132"/>
      <c r="D17" s="142"/>
      <c r="E17" s="194"/>
      <c r="F17" s="140"/>
      <c r="G17" s="131" t="s">
        <v>42</v>
      </c>
      <c r="H17" s="195">
        <f>'執行用'!R32</f>
        <v>0</v>
      </c>
      <c r="I17" s="132"/>
    </row>
    <row r="18" spans="1:9" ht="16.5">
      <c r="A18" s="144" t="s">
        <v>109</v>
      </c>
      <c r="B18" s="146"/>
      <c r="C18" s="147"/>
      <c r="D18" s="136"/>
      <c r="E18" s="194"/>
      <c r="F18" s="140"/>
      <c r="G18" s="131" t="s">
        <v>43</v>
      </c>
      <c r="H18" s="195">
        <f>'執行用'!R33</f>
        <v>0</v>
      </c>
      <c r="I18" s="132"/>
    </row>
    <row r="19" spans="1:9" ht="17.25" thickBot="1">
      <c r="A19" s="184" t="s">
        <v>110</v>
      </c>
      <c r="B19" s="185"/>
      <c r="C19" s="156"/>
      <c r="D19" s="136"/>
      <c r="E19" s="194"/>
      <c r="F19" s="140"/>
      <c r="G19" s="131" t="s">
        <v>45</v>
      </c>
      <c r="H19" s="195">
        <f>'執行用'!R34</f>
        <v>0</v>
      </c>
      <c r="I19" s="147"/>
    </row>
    <row r="20" spans="1:9" ht="17.25" thickBot="1">
      <c r="A20" s="318" t="s">
        <v>55</v>
      </c>
      <c r="B20" s="319"/>
      <c r="C20" s="320"/>
      <c r="D20" s="321" t="s">
        <v>46</v>
      </c>
      <c r="E20" s="322"/>
      <c r="F20" s="326"/>
      <c r="G20" s="131" t="s">
        <v>47</v>
      </c>
      <c r="H20" s="195">
        <f>'執行用'!R35</f>
        <v>0</v>
      </c>
      <c r="I20" s="132"/>
    </row>
    <row r="21" spans="1:9" ht="16.5">
      <c r="A21" s="163" t="s">
        <v>57</v>
      </c>
      <c r="B21" s="164"/>
      <c r="C21" s="165"/>
      <c r="D21" s="148" t="s">
        <v>87</v>
      </c>
      <c r="E21" s="149"/>
      <c r="F21" s="129"/>
      <c r="G21" s="142" t="s">
        <v>48</v>
      </c>
      <c r="H21" s="195">
        <f>'執行用'!R36</f>
        <v>0</v>
      </c>
      <c r="I21" s="132"/>
    </row>
    <row r="22" spans="1:9" ht="17.25" thickBot="1">
      <c r="A22" s="150"/>
      <c r="B22" s="126"/>
      <c r="C22" s="132"/>
      <c r="D22" s="150" t="s">
        <v>71</v>
      </c>
      <c r="E22" s="153"/>
      <c r="F22" s="154"/>
      <c r="G22" s="131"/>
      <c r="H22" s="193"/>
      <c r="I22" s="132"/>
    </row>
    <row r="23" spans="1:9" ht="17.25" thickBot="1">
      <c r="A23" s="318" t="s">
        <v>44</v>
      </c>
      <c r="B23" s="319"/>
      <c r="C23" s="320"/>
      <c r="D23" s="157" t="s">
        <v>70</v>
      </c>
      <c r="E23" s="137"/>
      <c r="F23" s="132"/>
      <c r="G23" s="142"/>
      <c r="H23" s="194"/>
      <c r="I23" s="147"/>
    </row>
    <row r="24" spans="1:9" ht="17.25" thickBot="1">
      <c r="A24" s="148" t="s">
        <v>84</v>
      </c>
      <c r="B24" s="149"/>
      <c r="C24" s="129"/>
      <c r="D24" s="150" t="s">
        <v>72</v>
      </c>
      <c r="E24" s="126"/>
      <c r="F24" s="132"/>
      <c r="G24" s="321" t="s">
        <v>50</v>
      </c>
      <c r="H24" s="322"/>
      <c r="I24" s="323"/>
    </row>
    <row r="25" spans="1:9" ht="16.5">
      <c r="A25" s="150" t="s">
        <v>83</v>
      </c>
      <c r="B25" s="126"/>
      <c r="C25" s="132"/>
      <c r="D25" s="150" t="s">
        <v>73</v>
      </c>
      <c r="E25" s="126"/>
      <c r="F25" s="132"/>
      <c r="G25" s="161" t="s">
        <v>52</v>
      </c>
      <c r="H25" s="149"/>
      <c r="I25" s="129"/>
    </row>
    <row r="26" spans="1:9" ht="16.5">
      <c r="A26" s="151" t="s">
        <v>85</v>
      </c>
      <c r="B26" s="152"/>
      <c r="C26" s="147"/>
      <c r="D26" s="150" t="s">
        <v>74</v>
      </c>
      <c r="E26" s="126"/>
      <c r="F26" s="132"/>
      <c r="G26" s="150" t="s">
        <v>54</v>
      </c>
      <c r="H26" s="126"/>
      <c r="I26" s="132"/>
    </row>
    <row r="27" spans="1:9" ht="17.25" thickBot="1">
      <c r="A27" s="151" t="s">
        <v>86</v>
      </c>
      <c r="B27" s="152"/>
      <c r="C27" s="186"/>
      <c r="D27" s="150" t="s">
        <v>75</v>
      </c>
      <c r="E27" s="126"/>
      <c r="F27" s="132"/>
      <c r="G27" s="157" t="s">
        <v>56</v>
      </c>
      <c r="H27" s="162"/>
      <c r="I27" s="147"/>
    </row>
    <row r="28" spans="1:9" ht="17.25" thickBot="1">
      <c r="A28" s="155"/>
      <c r="B28" s="187"/>
      <c r="C28" s="188"/>
      <c r="D28" s="150" t="s">
        <v>76</v>
      </c>
      <c r="E28" s="126"/>
      <c r="F28" s="132"/>
      <c r="G28" s="321" t="s">
        <v>79</v>
      </c>
      <c r="H28" s="322"/>
      <c r="I28" s="323"/>
    </row>
    <row r="29" spans="1:9" ht="17.25" thickBot="1">
      <c r="A29" s="318" t="s">
        <v>49</v>
      </c>
      <c r="B29" s="319"/>
      <c r="C29" s="320"/>
      <c r="D29" s="150"/>
      <c r="E29" s="152"/>
      <c r="F29" s="147"/>
      <c r="G29" s="190" t="s">
        <v>81</v>
      </c>
      <c r="H29" s="167"/>
      <c r="I29" s="168"/>
    </row>
    <row r="30" spans="1:9" ht="16.5">
      <c r="A30" s="158" t="s">
        <v>51</v>
      </c>
      <c r="B30" s="159"/>
      <c r="C30" s="160"/>
      <c r="D30" s="150"/>
      <c r="E30" s="152"/>
      <c r="F30" s="147"/>
      <c r="G30" s="157" t="s">
        <v>80</v>
      </c>
      <c r="H30" s="126"/>
      <c r="I30" s="127"/>
    </row>
    <row r="31" spans="1:9" ht="17.25" thickBot="1">
      <c r="A31" s="139" t="s">
        <v>53</v>
      </c>
      <c r="B31" s="134"/>
      <c r="C31" s="189"/>
      <c r="D31" s="150"/>
      <c r="E31" s="152"/>
      <c r="F31" s="147"/>
      <c r="G31" s="191" t="s">
        <v>82</v>
      </c>
      <c r="H31" s="126"/>
      <c r="I31" s="127"/>
    </row>
    <row r="32" spans="1:9" ht="17.25" thickBot="1">
      <c r="A32" s="139"/>
      <c r="B32" s="134"/>
      <c r="C32" s="189"/>
      <c r="D32" s="118" t="s">
        <v>59</v>
      </c>
      <c r="E32" s="117"/>
      <c r="F32" s="119"/>
      <c r="G32" s="171" t="s">
        <v>91</v>
      </c>
      <c r="H32" s="126"/>
      <c r="I32" s="127"/>
    </row>
    <row r="33" spans="1:9" ht="17.25" thickBot="1">
      <c r="A33" s="116" t="s">
        <v>58</v>
      </c>
      <c r="B33" s="117"/>
      <c r="C33" s="166"/>
      <c r="D33" s="123" t="s">
        <v>60</v>
      </c>
      <c r="E33" s="169"/>
      <c r="F33" s="147"/>
      <c r="G33" s="171" t="s">
        <v>63</v>
      </c>
      <c r="H33" s="137"/>
      <c r="I33" s="127"/>
    </row>
    <row r="34" spans="1:9" ht="16.5">
      <c r="A34" s="163" t="s">
        <v>88</v>
      </c>
      <c r="B34" s="164"/>
      <c r="C34" s="143"/>
      <c r="D34" s="133" t="s">
        <v>61</v>
      </c>
      <c r="E34" s="134"/>
      <c r="F34" s="147"/>
      <c r="G34" s="174" t="s">
        <v>64</v>
      </c>
      <c r="H34" s="126"/>
      <c r="I34" s="127"/>
    </row>
    <row r="35" spans="1:9" ht="16.5">
      <c r="A35" s="157" t="s">
        <v>89</v>
      </c>
      <c r="B35" s="162"/>
      <c r="C35" s="140"/>
      <c r="D35" s="139" t="s">
        <v>62</v>
      </c>
      <c r="E35" s="134"/>
      <c r="F35" s="147"/>
      <c r="G35" s="174" t="s">
        <v>65</v>
      </c>
      <c r="H35" s="134"/>
      <c r="I35" s="140"/>
    </row>
    <row r="36" spans="1:9" ht="16.5">
      <c r="A36" s="157" t="s">
        <v>90</v>
      </c>
      <c r="B36" s="162"/>
      <c r="C36" s="140"/>
      <c r="D36" s="139"/>
      <c r="E36" s="134"/>
      <c r="F36" s="147"/>
      <c r="G36" s="174" t="s">
        <v>66</v>
      </c>
      <c r="H36" s="134"/>
      <c r="I36" s="140"/>
    </row>
    <row r="37" spans="1:9" ht="16.5">
      <c r="A37" s="157"/>
      <c r="B37" s="162"/>
      <c r="C37" s="140"/>
      <c r="D37" s="139"/>
      <c r="E37" s="134"/>
      <c r="F37" s="147"/>
      <c r="G37" s="174" t="s">
        <v>92</v>
      </c>
      <c r="H37" s="134"/>
      <c r="I37" s="140"/>
    </row>
    <row r="38" spans="1:9" ht="16.5">
      <c r="A38" s="157"/>
      <c r="B38" s="162"/>
      <c r="C38" s="140"/>
      <c r="D38" s="139"/>
      <c r="E38" s="134"/>
      <c r="F38" s="147"/>
      <c r="G38" s="174" t="s">
        <v>94</v>
      </c>
      <c r="H38" s="134"/>
      <c r="I38" s="140"/>
    </row>
    <row r="39" spans="1:9" ht="17.25" thickBot="1">
      <c r="A39" s="157"/>
      <c r="B39" s="162"/>
      <c r="C39" s="140"/>
      <c r="D39" s="139"/>
      <c r="E39" s="134"/>
      <c r="F39" s="147"/>
      <c r="G39" s="174"/>
      <c r="H39" s="134"/>
      <c r="I39" s="140"/>
    </row>
    <row r="40" spans="1:9" ht="17.25" thickBot="1">
      <c r="A40" s="318" t="s">
        <v>93</v>
      </c>
      <c r="B40" s="322"/>
      <c r="C40" s="324"/>
      <c r="D40" s="324"/>
      <c r="E40" s="324"/>
      <c r="F40" s="324"/>
      <c r="G40" s="324"/>
      <c r="H40" s="324"/>
      <c r="I40" s="325"/>
    </row>
    <row r="41" spans="1:9" ht="16.5">
      <c r="A41" s="170" t="s">
        <v>96</v>
      </c>
      <c r="B41" s="172"/>
      <c r="C41" s="175"/>
      <c r="D41" s="176" t="s">
        <v>95</v>
      </c>
      <c r="E41" s="176"/>
      <c r="F41" s="177"/>
      <c r="G41" s="174" t="s">
        <v>99</v>
      </c>
      <c r="H41" s="173"/>
      <c r="I41" s="178"/>
    </row>
    <row r="42" spans="1:9" ht="16.5">
      <c r="A42" s="191" t="s">
        <v>97</v>
      </c>
      <c r="B42" s="176"/>
      <c r="C42" s="180"/>
      <c r="D42" s="171" t="s">
        <v>98</v>
      </c>
      <c r="E42" s="171"/>
      <c r="F42" s="180"/>
      <c r="G42" s="174" t="s">
        <v>100</v>
      </c>
      <c r="H42" s="173"/>
      <c r="I42" s="178"/>
    </row>
    <row r="43" spans="1:9" ht="16.5">
      <c r="A43" s="191" t="s">
        <v>101</v>
      </c>
      <c r="B43" s="192"/>
      <c r="C43" s="175"/>
      <c r="D43" s="176" t="s">
        <v>102</v>
      </c>
      <c r="E43" s="176"/>
      <c r="F43" s="177"/>
      <c r="G43" s="174" t="s">
        <v>103</v>
      </c>
      <c r="H43" s="173"/>
      <c r="I43" s="178"/>
    </row>
    <row r="44" spans="1:9" ht="16.5">
      <c r="A44" s="191"/>
      <c r="B44" s="192"/>
      <c r="C44" s="175"/>
      <c r="D44" s="176"/>
      <c r="E44" s="176"/>
      <c r="F44" s="177"/>
      <c r="G44" s="174" t="s">
        <v>104</v>
      </c>
      <c r="H44" s="173"/>
      <c r="I44" s="178"/>
    </row>
    <row r="45" spans="1:9" ht="16.5">
      <c r="A45" s="191"/>
      <c r="B45" s="192"/>
      <c r="C45" s="175"/>
      <c r="D45" s="176"/>
      <c r="E45" s="176"/>
      <c r="F45" s="177"/>
      <c r="G45" s="174"/>
      <c r="H45" s="173"/>
      <c r="I45" s="178"/>
    </row>
    <row r="46" spans="1:9" ht="16.5">
      <c r="A46" s="191"/>
      <c r="B46" s="176"/>
      <c r="C46" s="180"/>
      <c r="D46" s="171"/>
      <c r="E46" s="171"/>
      <c r="F46" s="180"/>
      <c r="G46" s="174"/>
      <c r="H46" s="173"/>
      <c r="I46" s="181"/>
    </row>
    <row r="47" spans="1:9" ht="17.25" thickBot="1">
      <c r="A47" s="179"/>
      <c r="B47" s="176"/>
      <c r="C47" s="180"/>
      <c r="D47" s="171"/>
      <c r="E47" s="174"/>
      <c r="F47" s="182"/>
      <c r="G47" s="174"/>
      <c r="H47" s="173"/>
      <c r="I47" s="183"/>
    </row>
    <row r="48" spans="1:9" ht="17.25" thickBot="1">
      <c r="A48" s="299" t="s">
        <v>67</v>
      </c>
      <c r="B48" s="300"/>
      <c r="C48" s="301"/>
      <c r="D48" s="301"/>
      <c r="E48" s="301"/>
      <c r="F48" s="301"/>
      <c r="G48" s="301"/>
      <c r="H48" s="302"/>
      <c r="I48" s="303"/>
    </row>
    <row r="49" spans="1:9" ht="16.5">
      <c r="A49" s="304" t="s">
        <v>105</v>
      </c>
      <c r="B49" s="305"/>
      <c r="C49" s="305"/>
      <c r="D49" s="305"/>
      <c r="E49" s="305"/>
      <c r="F49" s="305"/>
      <c r="G49" s="305"/>
      <c r="H49" s="305"/>
      <c r="I49" s="306"/>
    </row>
    <row r="50" spans="1:9" ht="16.5">
      <c r="A50" s="307"/>
      <c r="B50" s="308"/>
      <c r="C50" s="308"/>
      <c r="D50" s="308"/>
      <c r="E50" s="308"/>
      <c r="F50" s="308"/>
      <c r="G50" s="308"/>
      <c r="H50" s="308"/>
      <c r="I50" s="309"/>
    </row>
    <row r="51" spans="1:9" ht="16.5">
      <c r="A51" s="307"/>
      <c r="B51" s="308"/>
      <c r="C51" s="308"/>
      <c r="D51" s="308"/>
      <c r="E51" s="308"/>
      <c r="F51" s="308"/>
      <c r="G51" s="308"/>
      <c r="H51" s="308"/>
      <c r="I51" s="309"/>
    </row>
    <row r="52" spans="1:9" ht="17.25" thickBot="1">
      <c r="A52" s="310"/>
      <c r="B52" s="311"/>
      <c r="C52" s="311"/>
      <c r="D52" s="311"/>
      <c r="E52" s="311"/>
      <c r="F52" s="311"/>
      <c r="G52" s="311"/>
      <c r="H52" s="311"/>
      <c r="I52" s="312"/>
    </row>
  </sheetData>
  <sheetProtection password="ED4F" sheet="1" objects="1" scenarios="1" selectLockedCells="1" selectUnlockedCells="1"/>
  <mergeCells count="24">
    <mergeCell ref="H5:I5"/>
    <mergeCell ref="A1:I1"/>
    <mergeCell ref="A2:I2"/>
    <mergeCell ref="H3:I3"/>
    <mergeCell ref="A40:I40"/>
    <mergeCell ref="A6:C6"/>
    <mergeCell ref="D6:F6"/>
    <mergeCell ref="G6:I6"/>
    <mergeCell ref="D20:F20"/>
    <mergeCell ref="B4:C4"/>
    <mergeCell ref="E4:F4"/>
    <mergeCell ref="H4:I4"/>
    <mergeCell ref="B5:C5"/>
    <mergeCell ref="E5:F5"/>
    <mergeCell ref="A48:I48"/>
    <mergeCell ref="A49:I52"/>
    <mergeCell ref="A3:B3"/>
    <mergeCell ref="C3:F3"/>
    <mergeCell ref="A20:C20"/>
    <mergeCell ref="A23:C23"/>
    <mergeCell ref="A15:C15"/>
    <mergeCell ref="G24:I24"/>
    <mergeCell ref="G28:I28"/>
    <mergeCell ref="A29:C29"/>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sasa</dc:creator>
  <cp:keywords/>
  <dc:description/>
  <cp:lastModifiedBy>Debbie Kuo</cp:lastModifiedBy>
  <cp:lastPrinted>2014-05-27T09:28:24Z</cp:lastPrinted>
  <dcterms:created xsi:type="dcterms:W3CDTF">2009-07-08T03:26:19Z</dcterms:created>
  <dcterms:modified xsi:type="dcterms:W3CDTF">2014-05-28T05:46:32Z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